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90" yWindow="-165" windowWidth="15405" windowHeight="9630"/>
  </bookViews>
  <sheets>
    <sheet name="MPW ROI CALCULATOR" sheetId="1" r:id="rId1"/>
  </sheets>
  <definedNames>
    <definedName name="_xlnm.Print_Area" localSheetId="0">'MPW ROI CALCULATOR'!$A$1:$M$70</definedName>
    <definedName name="TtlToolChgTime">'MPW ROI CALCULATOR'!#REF!</definedName>
  </definedNames>
  <calcPr calcId="125725"/>
</workbook>
</file>

<file path=xl/calcChain.xml><?xml version="1.0" encoding="utf-8"?>
<calcChain xmlns="http://schemas.openxmlformats.org/spreadsheetml/2006/main">
  <c r="F27" i="1"/>
  <c r="F26"/>
  <c r="F36"/>
  <c r="F32"/>
  <c r="E23"/>
  <c r="D22"/>
  <c r="F14"/>
  <c r="E16"/>
  <c r="E14"/>
  <c r="E13"/>
  <c r="E11"/>
  <c r="E10"/>
  <c r="F28" l="1"/>
  <c r="D27"/>
  <c r="D26"/>
  <c r="F33"/>
  <c r="D32"/>
  <c r="E21"/>
  <c r="D28" l="1"/>
  <c r="D35" s="1"/>
  <c r="F35"/>
  <c r="F37"/>
  <c r="D31"/>
  <c r="D34"/>
  <c r="D33"/>
  <c r="D36"/>
  <c r="H36" s="1"/>
  <c r="F31"/>
  <c r="F34"/>
  <c r="H33"/>
  <c r="H32"/>
  <c r="E8"/>
  <c r="E7"/>
  <c r="H31" l="1"/>
  <c r="D37"/>
  <c r="H37" s="1"/>
  <c r="D39" s="1"/>
  <c r="H34"/>
  <c r="H35" l="1"/>
</calcChain>
</file>

<file path=xl/sharedStrings.xml><?xml version="1.0" encoding="utf-8"?>
<sst xmlns="http://schemas.openxmlformats.org/spreadsheetml/2006/main" count="56" uniqueCount="53">
  <si>
    <t>Savings</t>
  </si>
  <si>
    <t>HOURS Saved by Multiple Part Workholding</t>
  </si>
  <si>
    <t>Annual Value of the time saved by using Multiple-Part Workholding</t>
  </si>
  <si>
    <t>Efficiency Increase in Part Production</t>
  </si>
  <si>
    <t>% of Cycle Time doing Tool Changes</t>
  </si>
  <si>
    <t>Multiple Part Workholding
Return on Investment Calculator</t>
  </si>
  <si>
    <t>Reduction in Tool Change Time per load</t>
  </si>
  <si>
    <t>Decrease in Total Load Operations</t>
  </si>
  <si>
    <t>Reduction in Operator Time Loading</t>
  </si>
  <si>
    <t>Decreased number of Tool Changes on CNC</t>
  </si>
  <si>
    <t>Please fill greyed out fields with your data</t>
  </si>
  <si>
    <t>Multiple Parts</t>
  </si>
  <si>
    <t>Calculatd by adding Total Cycle Time and Total Load Time</t>
  </si>
  <si>
    <t>Job Results</t>
  </si>
  <si>
    <t>Annual Make Quantity</t>
  </si>
  <si>
    <t>Number of Tools required per cycle</t>
  </si>
  <si>
    <t>11533 Lberty St.   Clio, MI 48420   (866)686-7297</t>
  </si>
  <si>
    <t>Enter Part name or Part Number</t>
  </si>
  <si>
    <t>Chip-to-Chip Time (seconds)</t>
  </si>
  <si>
    <t>Enter a quantity or volume of parts you would like to evaluate</t>
  </si>
  <si>
    <t>Enter the number of parts you are currently completing each cycle</t>
  </si>
  <si>
    <t>Enter the increased number of parts you wish to complete each cycle</t>
  </si>
  <si>
    <t>Calculated using per part cycle time and number of parts</t>
  </si>
  <si>
    <t>Total # of Tool Changes</t>
  </si>
  <si>
    <t>Time to Complete Job (Hours)</t>
  </si>
  <si>
    <t>Total # of Loads</t>
  </si>
  <si>
    <t>Step 1</t>
  </si>
  <si>
    <t>Step 2</t>
  </si>
  <si>
    <t>Begin Calculations</t>
  </si>
  <si>
    <t>Parts Per 8 hr shift (@100% eff)</t>
  </si>
  <si>
    <t>Current Process</t>
  </si>
  <si>
    <t>Machine Time Valued @ $75/Hour</t>
  </si>
  <si>
    <t>Total Cycle Time (seconds)</t>
  </si>
  <si>
    <t>Total Run Time (seconds)</t>
  </si>
  <si>
    <t>Total Time Spent Loading (minutes)</t>
  </si>
  <si>
    <t>Time Between Loads (minutes)</t>
  </si>
  <si>
    <t>Current Cycle Time (seconds)</t>
  </si>
  <si>
    <t>Part Name</t>
  </si>
  <si>
    <t>Current Load Time (seconds)</t>
  </si>
  <si>
    <t>Enter the load time of your current process in seconds</t>
  </si>
  <si>
    <t>New Process using Multiple Part Workholding</t>
  </si>
  <si>
    <t>Enter number of tools used by this operation per machine cycle</t>
  </si>
  <si>
    <t>Enter Chip-To-Chip time of your CNC Mill. Most VMC's are in the 6-9 second range.</t>
  </si>
  <si>
    <t>(Chip To Chip Time is Tool change Time plus motion time to and from the work piece)</t>
  </si>
  <si>
    <t>Current Number of Parts held under spindle</t>
  </si>
  <si>
    <t>Desired Number of Parts under spindle</t>
  </si>
  <si>
    <t>Estimated New Load Time (seconds)</t>
  </si>
  <si>
    <t>Added Time available between Loads</t>
  </si>
  <si>
    <t>Calculated using current load time and added load time per part</t>
  </si>
  <si>
    <t>Current Process Data</t>
  </si>
  <si>
    <t>New Load Time (seconds)</t>
  </si>
  <si>
    <t>Enter either our new estimated load time, or a different value if desired</t>
  </si>
  <si>
    <t>We are estimating an additional 8 seconds per extra part to the original load time</t>
  </si>
</sst>
</file>

<file path=xl/styles.xml><?xml version="1.0" encoding="utf-8"?>
<styleSheet xmlns="http://schemas.openxmlformats.org/spreadsheetml/2006/main">
  <numFmts count="1">
    <numFmt numFmtId="42" formatCode="_(&quot;$&quot;* #,##0_);_(&quot;$&quot;* \(#,##0\);_(&quot;$&quot;* &quot;-&quot;_);_(@_)"/>
  </numFmts>
  <fonts count="4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80"/>
      <name val="Verdana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</font>
    <font>
      <i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color rgb="FF008000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u/>
      <sz val="10.5"/>
      <name val="Calibri"/>
      <family val="2"/>
      <scheme val="minor"/>
    </font>
    <font>
      <u/>
      <sz val="10.5"/>
      <color theme="1"/>
      <name val="Calibri"/>
      <family val="2"/>
      <scheme val="minor"/>
    </font>
    <font>
      <b/>
      <u/>
      <sz val="10.5"/>
      <color theme="4" tint="-0.249977111117893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sz val="10.5"/>
      <color theme="4" tint="-0.249977111117893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006600"/>
      <name val="Calibri"/>
      <family val="2"/>
      <scheme val="minor"/>
    </font>
    <font>
      <sz val="10.5"/>
      <color theme="5" tint="-0.249977111117893"/>
      <name val="Calibri"/>
      <family val="2"/>
      <scheme val="minor"/>
    </font>
    <font>
      <b/>
      <sz val="10.5"/>
      <color theme="4" tint="-0.249977111117893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i/>
      <sz val="10"/>
      <color theme="3" tint="0.39997558519241921"/>
      <name val="Calibri"/>
      <family val="2"/>
      <scheme val="minor"/>
    </font>
    <font>
      <b/>
      <u/>
      <sz val="10.5"/>
      <name val="Calibri"/>
      <family val="2"/>
      <scheme val="minor"/>
    </font>
    <font>
      <sz val="12"/>
      <name val="Calibri"/>
      <family val="2"/>
      <scheme val="minor"/>
    </font>
    <font>
      <i/>
      <sz val="10.5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0" borderId="0" xfId="0" applyFont="1" applyBorder="1" applyProtection="1"/>
    <xf numFmtId="0" fontId="5" fillId="0" borderId="2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2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20" fillId="0" borderId="2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" fontId="1" fillId="0" borderId="0" xfId="0" applyNumberFormat="1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2" fontId="0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 indent="4"/>
    </xf>
    <xf numFmtId="0" fontId="1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horizontal="left" vertical="center"/>
    </xf>
    <xf numFmtId="0" fontId="29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right" vertical="center" indent="2"/>
    </xf>
    <xf numFmtId="0" fontId="32" fillId="0" borderId="0" xfId="0" applyFont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horizontal="right" vertical="center" indent="3"/>
    </xf>
    <xf numFmtId="0" fontId="28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right" vertical="center" wrapText="1"/>
    </xf>
    <xf numFmtId="0" fontId="33" fillId="0" borderId="0" xfId="0" applyFont="1" applyBorder="1" applyAlignment="1" applyProtection="1">
      <alignment vertical="center"/>
    </xf>
    <xf numFmtId="9" fontId="34" fillId="0" borderId="0" xfId="0" applyNumberFormat="1" applyFont="1" applyBorder="1" applyAlignment="1" applyProtection="1">
      <alignment horizontal="right" vertical="center"/>
    </xf>
    <xf numFmtId="10" fontId="35" fillId="0" borderId="0" xfId="0" applyNumberFormat="1" applyFont="1" applyBorder="1" applyAlignment="1" applyProtection="1">
      <alignment horizontal="right" vertical="center" indent="2"/>
    </xf>
    <xf numFmtId="0" fontId="34" fillId="0" borderId="0" xfId="0" applyFont="1" applyBorder="1" applyAlignment="1" applyProtection="1">
      <alignment horizontal="right" vertical="center"/>
    </xf>
    <xf numFmtId="10" fontId="28" fillId="0" borderId="0" xfId="0" applyNumberFormat="1" applyFont="1" applyBorder="1" applyAlignment="1" applyProtection="1">
      <alignment horizontal="right" vertical="center" indent="3"/>
    </xf>
    <xf numFmtId="0" fontId="25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horizontal="right" vertical="center"/>
    </xf>
    <xf numFmtId="3" fontId="34" fillId="0" borderId="0" xfId="0" applyNumberFormat="1" applyFont="1" applyBorder="1" applyAlignment="1" applyProtection="1">
      <alignment horizontal="right" vertical="center"/>
    </xf>
    <xf numFmtId="3" fontId="35" fillId="0" borderId="0" xfId="0" applyNumberFormat="1" applyFont="1" applyBorder="1" applyAlignment="1" applyProtection="1">
      <alignment horizontal="right" vertical="center" indent="2"/>
    </xf>
    <xf numFmtId="2" fontId="34" fillId="0" borderId="0" xfId="0" applyNumberFormat="1" applyFont="1" applyBorder="1" applyAlignment="1" applyProtection="1">
      <alignment horizontal="right" vertical="center"/>
    </xf>
    <xf numFmtId="4" fontId="35" fillId="0" borderId="0" xfId="0" applyNumberFormat="1" applyFont="1" applyBorder="1" applyAlignment="1" applyProtection="1">
      <alignment horizontal="right" vertical="center" indent="2"/>
    </xf>
    <xf numFmtId="2" fontId="28" fillId="0" borderId="0" xfId="0" applyNumberFormat="1" applyFont="1" applyBorder="1" applyAlignment="1" applyProtection="1">
      <alignment horizontal="right" vertical="center" indent="3"/>
    </xf>
    <xf numFmtId="0" fontId="25" fillId="0" borderId="0" xfId="0" applyFont="1" applyBorder="1" applyAlignment="1" applyProtection="1">
      <alignment horizontal="right" vertical="center" wrapText="1"/>
    </xf>
    <xf numFmtId="0" fontId="36" fillId="0" borderId="0" xfId="0" applyFont="1" applyBorder="1" applyAlignment="1" applyProtection="1">
      <alignment vertical="center"/>
    </xf>
    <xf numFmtId="1" fontId="34" fillId="0" borderId="0" xfId="0" applyNumberFormat="1" applyFont="1" applyBorder="1" applyAlignment="1" applyProtection="1">
      <alignment horizontal="right" vertical="center"/>
    </xf>
    <xf numFmtId="3" fontId="28" fillId="0" borderId="0" xfId="0" applyNumberFormat="1" applyFont="1" applyBorder="1" applyAlignment="1" applyProtection="1">
      <alignment horizontal="right" vertical="center" indent="3"/>
    </xf>
    <xf numFmtId="4" fontId="34" fillId="0" borderId="0" xfId="0" applyNumberFormat="1" applyFont="1" applyBorder="1" applyAlignment="1" applyProtection="1">
      <alignment horizontal="right" vertical="center"/>
    </xf>
    <xf numFmtId="4" fontId="28" fillId="0" borderId="0" xfId="0" applyNumberFormat="1" applyFont="1" applyBorder="1" applyAlignment="1" applyProtection="1">
      <alignment horizontal="right" vertical="center" indent="3"/>
    </xf>
    <xf numFmtId="2" fontId="33" fillId="0" borderId="0" xfId="0" applyNumberFormat="1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right" vertical="center" indent="3"/>
    </xf>
    <xf numFmtId="3" fontId="0" fillId="0" borderId="0" xfId="0" applyNumberFormat="1" applyFont="1" applyAlignment="1" applyProtection="1">
      <alignment vertical="center"/>
    </xf>
    <xf numFmtId="42" fontId="18" fillId="0" borderId="0" xfId="0" applyNumberFormat="1" applyFont="1" applyBorder="1" applyAlignment="1" applyProtection="1">
      <alignment horizontal="right" vertical="center" shrinkToFit="1"/>
    </xf>
    <xf numFmtId="0" fontId="25" fillId="0" borderId="0" xfId="0" applyFont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Alignment="1" applyProtection="1">
      <alignment horizontal="right" vertical="center"/>
    </xf>
    <xf numFmtId="0" fontId="37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28" fillId="0" borderId="4" xfId="0" applyFont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right" vertical="center" indent="1"/>
    </xf>
    <xf numFmtId="0" fontId="35" fillId="0" borderId="0" xfId="0" applyFont="1" applyBorder="1" applyAlignment="1" applyProtection="1">
      <alignment horizontal="left" vertical="center"/>
    </xf>
    <xf numFmtId="0" fontId="35" fillId="0" borderId="0" xfId="0" applyFont="1" applyAlignment="1" applyProtection="1">
      <alignment vertical="center"/>
    </xf>
    <xf numFmtId="0" fontId="28" fillId="0" borderId="4" xfId="0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right" vertical="center" indent="1"/>
    </xf>
    <xf numFmtId="0" fontId="39" fillId="0" borderId="0" xfId="0" applyFont="1" applyFill="1" applyBorder="1" applyAlignment="1" applyProtection="1">
      <alignment horizontal="right" vertical="center" indent="2"/>
    </xf>
    <xf numFmtId="0" fontId="39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29" fillId="0" borderId="4" xfId="0" applyFont="1" applyBorder="1" applyAlignment="1" applyProtection="1">
      <alignment vertical="center"/>
    </xf>
    <xf numFmtId="1" fontId="33" fillId="0" borderId="4" xfId="0" applyNumberFormat="1" applyFont="1" applyFill="1" applyBorder="1" applyAlignment="1" applyProtection="1">
      <alignment horizontal="right" vertical="center"/>
    </xf>
    <xf numFmtId="0" fontId="28" fillId="0" borderId="4" xfId="0" applyFont="1" applyFill="1" applyBorder="1" applyAlignment="1" applyProtection="1">
      <alignment vertical="center"/>
    </xf>
    <xf numFmtId="10" fontId="3" fillId="0" borderId="0" xfId="0" applyNumberFormat="1" applyFont="1" applyProtection="1"/>
    <xf numFmtId="0" fontId="0" fillId="0" borderId="0" xfId="0" applyAlignment="1" applyProtection="1"/>
    <xf numFmtId="0" fontId="1" fillId="0" borderId="0" xfId="0" applyFont="1" applyAlignment="1" applyProtection="1"/>
    <xf numFmtId="0" fontId="0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8" fillId="3" borderId="5" xfId="0" applyFont="1" applyFill="1" applyBorder="1" applyAlignment="1" applyProtection="1">
      <alignment horizontal="right" vertical="center" indent="1"/>
      <protection locked="0"/>
    </xf>
    <xf numFmtId="0" fontId="30" fillId="0" borderId="0" xfId="0" applyFont="1" applyFill="1" applyBorder="1" applyAlignment="1" applyProtection="1">
      <alignment horizontal="right" vertical="center" indent="1"/>
    </xf>
    <xf numFmtId="10" fontId="28" fillId="0" borderId="0" xfId="0" applyNumberFormat="1" applyFont="1" applyBorder="1" applyAlignment="1" applyProtection="1">
      <alignment horizontal="right" vertical="center" indent="1"/>
    </xf>
    <xf numFmtId="3" fontId="28" fillId="0" borderId="0" xfId="0" applyNumberFormat="1" applyFont="1" applyBorder="1" applyAlignment="1" applyProtection="1">
      <alignment horizontal="right" vertical="center" indent="1"/>
    </xf>
    <xf numFmtId="4" fontId="28" fillId="0" borderId="0" xfId="0" applyNumberFormat="1" applyFont="1" applyBorder="1" applyAlignment="1" applyProtection="1">
      <alignment horizontal="right" vertical="center" indent="1"/>
    </xf>
    <xf numFmtId="3" fontId="25" fillId="0" borderId="0" xfId="0" applyNumberFormat="1" applyFont="1" applyBorder="1" applyAlignment="1" applyProtection="1">
      <alignment horizontal="right" vertical="center" indent="1"/>
    </xf>
    <xf numFmtId="3" fontId="28" fillId="3" borderId="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0" xfId="0" applyFont="1" applyBorder="1" applyAlignment="1" applyProtection="1">
      <alignment horizontal="center" vertical="center" textRotation="90"/>
    </xf>
    <xf numFmtId="0" fontId="16" fillId="0" borderId="0" xfId="0" applyFont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right" vertical="center" indent="1"/>
    </xf>
    <xf numFmtId="0" fontId="0" fillId="2" borderId="0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left" vertical="top"/>
    </xf>
    <xf numFmtId="0" fontId="43" fillId="4" borderId="5" xfId="0" applyFont="1" applyFill="1" applyBorder="1" applyAlignment="1" applyProtection="1">
      <alignment horizontal="right" vertical="center" indent="1"/>
      <protection locked="0"/>
    </xf>
    <xf numFmtId="0" fontId="43" fillId="3" borderId="5" xfId="0" applyFont="1" applyFill="1" applyBorder="1" applyAlignment="1" applyProtection="1">
      <alignment horizontal="right" vertical="center" indent="1"/>
      <protection locked="0"/>
    </xf>
    <xf numFmtId="0" fontId="31" fillId="0" borderId="0" xfId="0" applyFont="1" applyBorder="1" applyAlignment="1" applyProtection="1">
      <alignment horizontal="left" vertical="center"/>
    </xf>
    <xf numFmtId="3" fontId="28" fillId="0" borderId="6" xfId="0" applyNumberFormat="1" applyFont="1" applyFill="1" applyBorder="1" applyAlignment="1" applyProtection="1">
      <alignment horizontal="right" vertical="center" indent="1"/>
    </xf>
    <xf numFmtId="0" fontId="28" fillId="0" borderId="6" xfId="0" applyFont="1" applyFill="1" applyBorder="1" applyAlignment="1" applyProtection="1">
      <alignment horizontal="right" vertical="center" indent="1"/>
    </xf>
    <xf numFmtId="0" fontId="28" fillId="0" borderId="7" xfId="0" applyFont="1" applyFill="1" applyBorder="1" applyAlignment="1" applyProtection="1">
      <alignment horizontal="right" vertical="center" indent="1"/>
    </xf>
    <xf numFmtId="0" fontId="28" fillId="0" borderId="8" xfId="0" applyFont="1" applyFill="1" applyBorder="1" applyAlignment="1" applyProtection="1">
      <alignment horizontal="right" vertical="center"/>
    </xf>
    <xf numFmtId="0" fontId="25" fillId="0" borderId="8" xfId="0" applyFont="1" applyFill="1" applyBorder="1" applyAlignment="1" applyProtection="1">
      <alignment vertical="center"/>
    </xf>
    <xf numFmtId="0" fontId="33" fillId="0" borderId="8" xfId="0" applyFont="1" applyFill="1" applyBorder="1" applyAlignment="1" applyProtection="1">
      <alignment horizontal="right" vertical="center"/>
    </xf>
    <xf numFmtId="0" fontId="37" fillId="0" borderId="8" xfId="0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horizontal="left" vertical="top"/>
    </xf>
    <xf numFmtId="0" fontId="38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right" vertical="center"/>
    </xf>
    <xf numFmtId="0" fontId="20" fillId="0" borderId="10" xfId="0" applyFont="1" applyFill="1" applyBorder="1" applyAlignment="1" applyProtection="1">
      <alignment horizontal="left" vertical="center"/>
    </xf>
    <xf numFmtId="0" fontId="20" fillId="0" borderId="10" xfId="0" applyFont="1" applyFill="1" applyBorder="1" applyAlignment="1" applyProtection="1">
      <alignment horizontal="right" vertical="center"/>
    </xf>
    <xf numFmtId="0" fontId="21" fillId="0" borderId="10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vertical="center"/>
    </xf>
    <xf numFmtId="0" fontId="28" fillId="3" borderId="13" xfId="0" applyFont="1" applyFill="1" applyBorder="1" applyAlignment="1" applyProtection="1">
      <alignment horizontal="right" vertical="center" indent="1"/>
    </xf>
    <xf numFmtId="0" fontId="28" fillId="3" borderId="12" xfId="0" applyFont="1" applyFill="1" applyBorder="1" applyAlignment="1" applyProtection="1">
      <alignment horizontal="right" vertical="center" indent="1"/>
      <protection locked="0"/>
    </xf>
    <xf numFmtId="0" fontId="26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34" fillId="0" borderId="0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0" fillId="0" borderId="0" xfId="0" applyAlignment="1" applyProtection="1"/>
    <xf numFmtId="9" fontId="28" fillId="0" borderId="0" xfId="0" applyNumberFormat="1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right" vertical="center" indent="1"/>
    </xf>
    <xf numFmtId="0" fontId="0" fillId="0" borderId="0" xfId="0" applyFont="1" applyAlignment="1" applyProtection="1">
      <alignment horizontal="right" vertical="center" indent="1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40" fillId="0" borderId="4" xfId="0" quotePrefix="1" applyFont="1" applyFill="1" applyBorder="1" applyAlignment="1" applyProtection="1">
      <alignment horizontal="right" vertical="center"/>
    </xf>
    <xf numFmtId="0" fontId="40" fillId="0" borderId="4" xfId="0" applyFont="1" applyFill="1" applyBorder="1" applyAlignment="1" applyProtection="1">
      <alignment horizontal="right" vertical="center"/>
    </xf>
    <xf numFmtId="0" fontId="40" fillId="0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38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horizontal="center"/>
    </xf>
    <xf numFmtId="0" fontId="44" fillId="0" borderId="0" xfId="0" applyFont="1" applyFill="1" applyBorder="1" applyAlignment="1" applyProtection="1">
      <alignment horizontal="left" vertical="top"/>
    </xf>
    <xf numFmtId="0" fontId="45" fillId="0" borderId="0" xfId="0" applyFont="1" applyAlignment="1" applyProtection="1"/>
    <xf numFmtId="9" fontId="28" fillId="0" borderId="0" xfId="0" applyNumberFormat="1" applyFont="1" applyBorder="1" applyAlignment="1" applyProtection="1">
      <alignment horizontal="left" vertical="center"/>
    </xf>
  </cellXfs>
  <cellStyles count="1">
    <cellStyle name="Normal" xfId="0" builtinId="0"/>
  </cellStyles>
  <dxfs count="20">
    <dxf>
      <font>
        <color theme="5" tint="-0.24994659260841701"/>
      </font>
    </dxf>
    <dxf>
      <font>
        <color theme="0" tint="-0.499984740745262"/>
      </font>
    </dxf>
    <dxf>
      <fill>
        <patternFill>
          <bgColor theme="2" tint="-9.9948118533890809E-2"/>
        </patternFill>
      </fill>
    </dxf>
    <dxf>
      <font>
        <strike val="0"/>
        <color theme="5" tint="-0.24994659260841701"/>
      </font>
      <fill>
        <patternFill patternType="none">
          <bgColor auto="1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/>
      </font>
      <fill>
        <patternFill>
          <bgColor rgb="FFC00000"/>
        </patternFill>
      </fill>
    </dxf>
    <dxf>
      <font>
        <color theme="0" tint="-0.499984740745262"/>
      </font>
    </dxf>
    <dxf>
      <font>
        <color theme="5" tint="-0.24994659260841701"/>
      </font>
    </dxf>
    <dxf>
      <font>
        <b/>
        <i val="0"/>
        <color rgb="FF9C0006"/>
      </font>
    </dxf>
    <dxf>
      <font>
        <color theme="5" tint="-0.24994659260841701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b val="0"/>
        <i val="0"/>
        <color theme="0" tint="-0.499984740745262"/>
      </font>
    </dxf>
    <dxf>
      <font>
        <color theme="0" tint="-0.499984740745262"/>
      </font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66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'MPW ROI CALCULATOR'!$D$30</c:f>
              <c:strCache>
                <c:ptCount val="1"/>
                <c:pt idx="0">
                  <c:v>Current Process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1200" b="1" baseline="0"/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200" b="1" baseline="0"/>
                </a:pPr>
                <a:endParaRPr lang="en-US"/>
              </a:p>
            </c:txPr>
            <c:showVal val="1"/>
          </c:dLbls>
          <c:cat>
            <c:strRef>
              <c:f>'MPW ROI CALCULATOR'!$B$32</c:f>
              <c:strCache>
                <c:ptCount val="1"/>
                <c:pt idx="0">
                  <c:v>Total # of Loads</c:v>
                </c:pt>
              </c:strCache>
            </c:strRef>
          </c:cat>
          <c:val>
            <c:numRef>
              <c:f>'MPW ROI CALCULATOR'!$D$32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'MPW ROI CALCULATOR'!$F$30</c:f>
              <c:strCache>
                <c:ptCount val="1"/>
                <c:pt idx="0">
                  <c:v>Multiple Parts</c:v>
                </c:pt>
              </c:strCache>
            </c:strRef>
          </c:tx>
          <c:spPr>
            <a:solidFill>
              <a:srgbClr val="008000"/>
            </a:solidFill>
          </c:spPr>
          <c:dLbls>
            <c:txPr>
              <a:bodyPr/>
              <a:lstStyle/>
              <a:p>
                <a:pPr>
                  <a:defRPr sz="1200" b="1" baseline="0"/>
                </a:pPr>
                <a:endParaRPr lang="en-US"/>
              </a:p>
            </c:txPr>
            <c:showVal val="1"/>
          </c:dLbls>
          <c:cat>
            <c:strRef>
              <c:f>'MPW ROI CALCULATOR'!$B$32</c:f>
              <c:strCache>
                <c:ptCount val="1"/>
                <c:pt idx="0">
                  <c:v>Total # of Loads</c:v>
                </c:pt>
              </c:strCache>
            </c:strRef>
          </c:cat>
          <c:val>
            <c:numRef>
              <c:f>'MPW ROI CALCULATOR'!$F$32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axId val="103154816"/>
        <c:axId val="103156352"/>
      </c:barChart>
      <c:catAx>
        <c:axId val="1031548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 baseline="0"/>
            </a:pPr>
            <a:endParaRPr lang="en-US"/>
          </a:p>
        </c:txPr>
        <c:crossAx val="103156352"/>
        <c:crosses val="autoZero"/>
        <c:auto val="1"/>
        <c:lblAlgn val="ctr"/>
        <c:lblOffset val="100"/>
      </c:catAx>
      <c:valAx>
        <c:axId val="10315635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#,##0" sourceLinked="1"/>
        <c:tickLblPos val="nextTo"/>
        <c:crossAx val="103154816"/>
        <c:crosses val="autoZero"/>
        <c:crossBetween val="between"/>
      </c:valAx>
      <c:spPr>
        <a:solidFill>
          <a:schemeClr val="bg1">
            <a:lumMod val="95000"/>
          </a:schemeClr>
        </a:solidFill>
        <a:effectLst>
          <a:outerShdw blurRad="50800" dist="38100" dir="2700000" algn="tl" rotWithShape="0">
            <a:prstClr val="black">
              <a:alpha val="75000"/>
            </a:prstClr>
          </a:outerShdw>
        </a:effectLst>
      </c:spPr>
    </c:plotArea>
    <c:legend>
      <c:legendPos val="r"/>
      <c:legendEntry>
        <c:idx val="0"/>
        <c:txPr>
          <a:bodyPr/>
          <a:lstStyle/>
          <a:p>
            <a:pPr>
              <a:defRPr sz="10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aseline="0"/>
            </a:pPr>
            <a:endParaRPr lang="en-US"/>
          </a:p>
        </c:txPr>
      </c:legendEntry>
      <c:layout/>
      <c:txPr>
        <a:bodyPr/>
        <a:lstStyle/>
        <a:p>
          <a:pPr>
            <a:defRPr sz="1000" baseline="0"/>
          </a:pPr>
          <a:endParaRPr lang="en-US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'MPW ROI CALCULATOR'!$D$30</c:f>
              <c:strCache>
                <c:ptCount val="1"/>
                <c:pt idx="0">
                  <c:v>Current Process</c:v>
                </c:pt>
              </c:strCache>
            </c:strRef>
          </c:tx>
          <c:spPr>
            <a:solidFill>
              <a:srgbClr val="FF0000"/>
            </a:solidFill>
          </c:spPr>
          <c:dLbls>
            <c:txPr>
              <a:bodyPr/>
              <a:lstStyle/>
              <a:p>
                <a:pPr>
                  <a:defRPr sz="1200" b="1" baseline="0"/>
                </a:pPr>
                <a:endParaRPr lang="en-US"/>
              </a:p>
            </c:txPr>
            <c:showVal val="1"/>
          </c:dLbls>
          <c:cat>
            <c:strRef>
              <c:f>'MPW ROI CALCULATOR'!$B$36</c:f>
              <c:strCache>
                <c:ptCount val="1"/>
                <c:pt idx="0">
                  <c:v>Total # of Tool Changes</c:v>
                </c:pt>
              </c:strCache>
            </c:strRef>
          </c:cat>
          <c:val>
            <c:numRef>
              <c:f>'MPW ROI CALCULATOR'!$D$36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'MPW ROI CALCULATOR'!$F$30</c:f>
              <c:strCache>
                <c:ptCount val="1"/>
                <c:pt idx="0">
                  <c:v>Multiple Parts</c:v>
                </c:pt>
              </c:strCache>
            </c:strRef>
          </c:tx>
          <c:spPr>
            <a:solidFill>
              <a:srgbClr val="008000"/>
            </a:solidFill>
          </c:spPr>
          <c:dLbls>
            <c:txPr>
              <a:bodyPr/>
              <a:lstStyle/>
              <a:p>
                <a:pPr>
                  <a:defRPr sz="1200" b="1" baseline="0"/>
                </a:pPr>
                <a:endParaRPr lang="en-US"/>
              </a:p>
            </c:txPr>
            <c:showVal val="1"/>
          </c:dLbls>
          <c:cat>
            <c:strRef>
              <c:f>'MPW ROI CALCULATOR'!$B$36</c:f>
              <c:strCache>
                <c:ptCount val="1"/>
                <c:pt idx="0">
                  <c:v>Total # of Tool Changes</c:v>
                </c:pt>
              </c:strCache>
            </c:strRef>
          </c:cat>
          <c:val>
            <c:numRef>
              <c:f>'MPW ROI CALCULATOR'!$F$36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axId val="103199104"/>
        <c:axId val="103200640"/>
      </c:barChart>
      <c:catAx>
        <c:axId val="1031991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 baseline="0"/>
            </a:pPr>
            <a:endParaRPr lang="en-US"/>
          </a:p>
        </c:txPr>
        <c:crossAx val="103200640"/>
        <c:crosses val="autoZero"/>
        <c:auto val="1"/>
        <c:lblAlgn val="ctr"/>
        <c:lblOffset val="100"/>
      </c:catAx>
      <c:valAx>
        <c:axId val="10320064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#,##0" sourceLinked="1"/>
        <c:tickLblPos val="nextTo"/>
        <c:crossAx val="103199104"/>
        <c:crosses val="autoZero"/>
        <c:crossBetween val="between"/>
      </c:valAx>
      <c:spPr>
        <a:solidFill>
          <a:schemeClr val="bg1">
            <a:lumMod val="95000"/>
          </a:schemeClr>
        </a:solidFill>
        <a:effectLst>
          <a:outerShdw blurRad="50800" dist="38100" dir="2700000" algn="tl" rotWithShape="0">
            <a:prstClr val="black">
              <a:alpha val="75000"/>
            </a:prstClr>
          </a:outerShdw>
        </a:effectLst>
      </c:spPr>
    </c:plotArea>
    <c:legend>
      <c:legendPos val="r"/>
      <c:legendEntry>
        <c:idx val="0"/>
        <c:txPr>
          <a:bodyPr/>
          <a:lstStyle/>
          <a:p>
            <a:pPr>
              <a:defRPr sz="10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aseline="0"/>
            </a:pPr>
            <a:endParaRPr lang="en-US"/>
          </a:p>
        </c:txPr>
      </c:legendEntry>
      <c:layout/>
      <c:spPr>
        <a:noFill/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'MPW ROI CALCULATOR'!$D$30</c:f>
              <c:strCache>
                <c:ptCount val="1"/>
                <c:pt idx="0">
                  <c:v>Current Process</c:v>
                </c:pt>
              </c:strCache>
            </c:strRef>
          </c:tx>
          <c:spPr>
            <a:solidFill>
              <a:srgbClr val="FF0000"/>
            </a:solidFill>
          </c:spPr>
          <c:dLbls>
            <c:txPr>
              <a:bodyPr/>
              <a:lstStyle/>
              <a:p>
                <a:pPr>
                  <a:defRPr sz="1200" b="1" baseline="0"/>
                </a:pPr>
                <a:endParaRPr lang="en-US"/>
              </a:p>
            </c:txPr>
            <c:showVal val="1"/>
          </c:dLbls>
          <c:cat>
            <c:strRef>
              <c:f>'MPW ROI CALCULATOR'!$B$35</c:f>
              <c:strCache>
                <c:ptCount val="1"/>
                <c:pt idx="0">
                  <c:v>Parts Per 8 hr shift (@100% eff)</c:v>
                </c:pt>
              </c:strCache>
            </c:strRef>
          </c:cat>
          <c:val>
            <c:numRef>
              <c:f>'MPW ROI CALCULATOR'!$D$35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'MPW ROI CALCULATOR'!$F$30</c:f>
              <c:strCache>
                <c:ptCount val="1"/>
                <c:pt idx="0">
                  <c:v>Multiple Parts</c:v>
                </c:pt>
              </c:strCache>
            </c:strRef>
          </c:tx>
          <c:spPr>
            <a:solidFill>
              <a:srgbClr val="008000"/>
            </a:solidFill>
          </c:spPr>
          <c:dLbls>
            <c:txPr>
              <a:bodyPr/>
              <a:lstStyle/>
              <a:p>
                <a:pPr>
                  <a:defRPr sz="1200" b="1" baseline="0"/>
                </a:pPr>
                <a:endParaRPr lang="en-US"/>
              </a:p>
            </c:txPr>
            <c:showVal val="1"/>
          </c:dLbls>
          <c:cat>
            <c:strRef>
              <c:f>'MPW ROI CALCULATOR'!$B$35</c:f>
              <c:strCache>
                <c:ptCount val="1"/>
                <c:pt idx="0">
                  <c:v>Parts Per 8 hr shift (@100% eff)</c:v>
                </c:pt>
              </c:strCache>
            </c:strRef>
          </c:cat>
          <c:val>
            <c:numRef>
              <c:f>'MPW ROI CALCULATOR'!$F$35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axId val="103300480"/>
        <c:axId val="103310464"/>
      </c:barChart>
      <c:catAx>
        <c:axId val="1033004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03310464"/>
        <c:crosses val="autoZero"/>
        <c:auto val="1"/>
        <c:lblAlgn val="ctr"/>
        <c:lblOffset val="100"/>
      </c:catAx>
      <c:valAx>
        <c:axId val="10331046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#,##0" sourceLinked="1"/>
        <c:tickLblPos val="nextTo"/>
        <c:crossAx val="103300480"/>
        <c:crosses val="autoZero"/>
        <c:crossBetween val="between"/>
      </c:valAx>
      <c:spPr>
        <a:solidFill>
          <a:schemeClr val="bg1">
            <a:lumMod val="95000"/>
          </a:schemeClr>
        </a:solidFill>
        <a:effectLst>
          <a:outerShdw blurRad="50800" dist="38100" dir="2700000" algn="tl" rotWithShape="0">
            <a:prstClr val="black">
              <a:alpha val="75000"/>
            </a:prstClr>
          </a:outerShdw>
        </a:effectLst>
      </c:spPr>
    </c:plotArea>
    <c:legend>
      <c:legendPos val="r"/>
      <c:legendEntry>
        <c:idx val="0"/>
        <c:txPr>
          <a:bodyPr/>
          <a:lstStyle/>
          <a:p>
            <a:pPr>
              <a:defRPr sz="10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aseline="0"/>
            </a:pPr>
            <a:endParaRPr lang="en-US"/>
          </a:p>
        </c:txPr>
      </c:legendEntry>
      <c:layout/>
      <c:txPr>
        <a:bodyPr/>
        <a:lstStyle/>
        <a:p>
          <a:pPr>
            <a:defRPr sz="1000" baseline="0"/>
          </a:pPr>
          <a:endParaRPr lang="en-U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'MPW ROI CALCULATOR'!$D$30</c:f>
              <c:strCache>
                <c:ptCount val="1"/>
                <c:pt idx="0">
                  <c:v>Current Process</c:v>
                </c:pt>
              </c:strCache>
            </c:strRef>
          </c:tx>
          <c:spPr>
            <a:solidFill>
              <a:srgbClr val="FF0000"/>
            </a:solidFill>
          </c:spPr>
          <c:dLbls>
            <c:txPr>
              <a:bodyPr/>
              <a:lstStyle/>
              <a:p>
                <a:pPr>
                  <a:defRPr sz="1200" b="1" baseline="0"/>
                </a:pPr>
                <a:endParaRPr lang="en-US"/>
              </a:p>
            </c:txPr>
            <c:showVal val="1"/>
          </c:dLbls>
          <c:cat>
            <c:strRef>
              <c:f>'MPW ROI CALCULATOR'!$B$37</c:f>
              <c:strCache>
                <c:ptCount val="1"/>
                <c:pt idx="0">
                  <c:v>Time to Complete Job (Hours)</c:v>
                </c:pt>
              </c:strCache>
            </c:strRef>
          </c:cat>
          <c:val>
            <c:numRef>
              <c:f>'MPW ROI CALCULATOR'!$D$37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'MPW ROI CALCULATOR'!$F$30</c:f>
              <c:strCache>
                <c:ptCount val="1"/>
                <c:pt idx="0">
                  <c:v>Multiple Parts</c:v>
                </c:pt>
              </c:strCache>
            </c:strRef>
          </c:tx>
          <c:spPr>
            <a:solidFill>
              <a:srgbClr val="008000"/>
            </a:solidFill>
          </c:spPr>
          <c:dLbls>
            <c:txPr>
              <a:bodyPr/>
              <a:lstStyle/>
              <a:p>
                <a:pPr>
                  <a:defRPr sz="1200" b="1" baseline="0"/>
                </a:pPr>
                <a:endParaRPr lang="en-US"/>
              </a:p>
            </c:txPr>
            <c:showVal val="1"/>
          </c:dLbls>
          <c:cat>
            <c:strRef>
              <c:f>'MPW ROI CALCULATOR'!$B$37</c:f>
              <c:strCache>
                <c:ptCount val="1"/>
                <c:pt idx="0">
                  <c:v>Time to Complete Job (Hours)</c:v>
                </c:pt>
              </c:strCache>
            </c:strRef>
          </c:cat>
          <c:val>
            <c:numRef>
              <c:f>'MPW ROI CALCULATOR'!$F$37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axId val="103221888"/>
        <c:axId val="103231872"/>
      </c:barChart>
      <c:catAx>
        <c:axId val="1032218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03231872"/>
        <c:crosses val="autoZero"/>
        <c:auto val="1"/>
        <c:lblAlgn val="ctr"/>
        <c:lblOffset val="100"/>
      </c:catAx>
      <c:valAx>
        <c:axId val="10323187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#,##0.00" sourceLinked="1"/>
        <c:tickLblPos val="nextTo"/>
        <c:crossAx val="103221888"/>
        <c:crosses val="autoZero"/>
        <c:crossBetween val="between"/>
      </c:valAx>
      <c:spPr>
        <a:solidFill>
          <a:schemeClr val="bg1">
            <a:lumMod val="95000"/>
          </a:schemeClr>
        </a:solidFill>
        <a:effectLst>
          <a:outerShdw blurRad="50800" dist="38100" dir="2700000" algn="tl" rotWithShape="0">
            <a:prstClr val="black">
              <a:alpha val="75000"/>
            </a:prstClr>
          </a:outerShdw>
        </a:effectLst>
      </c:spPr>
    </c:plotArea>
    <c:legend>
      <c:legendPos val="r"/>
      <c:legendEntry>
        <c:idx val="0"/>
        <c:txPr>
          <a:bodyPr/>
          <a:lstStyle/>
          <a:p>
            <a:pPr>
              <a:defRPr sz="10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aseline="0"/>
            </a:pPr>
            <a:endParaRPr lang="en-US"/>
          </a:p>
        </c:txPr>
      </c:legendEntry>
      <c:layout/>
      <c:txPr>
        <a:bodyPr/>
        <a:lstStyle/>
        <a:p>
          <a:pPr>
            <a:defRPr sz="1000" baseline="0"/>
          </a:pPr>
          <a:endParaRPr lang="en-US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37662</xdr:colOff>
      <xdr:row>0</xdr:row>
      <xdr:rowOff>146771</xdr:rowOff>
    </xdr:from>
    <xdr:to>
      <xdr:col>2</xdr:col>
      <xdr:colOff>80710</xdr:colOff>
      <xdr:row>1</xdr:row>
      <xdr:rowOff>495301</xdr:rowOff>
    </xdr:to>
    <xdr:pic>
      <xdr:nvPicPr>
        <xdr:cNvPr id="4" name="Picture 3" descr="paws_logo_c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012" y="146771"/>
          <a:ext cx="2687637" cy="539030"/>
        </a:xfrm>
        <a:prstGeom prst="rect">
          <a:avLst/>
        </a:prstGeom>
        <a:ln>
          <a:noFill/>
        </a:ln>
        <a:effectLst/>
      </xdr:spPr>
    </xdr:pic>
    <xdr:clientData/>
  </xdr:twoCellAnchor>
  <xdr:twoCellAnchor>
    <xdr:from>
      <xdr:col>1</xdr:col>
      <xdr:colOff>204107</xdr:colOff>
      <xdr:row>39</xdr:row>
      <xdr:rowOff>358361</xdr:rowOff>
    </xdr:from>
    <xdr:to>
      <xdr:col>5</xdr:col>
      <xdr:colOff>174078</xdr:colOff>
      <xdr:row>53</xdr:row>
      <xdr:rowOff>95988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544288</xdr:colOff>
      <xdr:row>39</xdr:row>
      <xdr:rowOff>358361</xdr:rowOff>
    </xdr:from>
    <xdr:to>
      <xdr:col>11</xdr:col>
      <xdr:colOff>1628776</xdr:colOff>
      <xdr:row>53</xdr:row>
      <xdr:rowOff>95988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204107</xdr:colOff>
      <xdr:row>54</xdr:row>
      <xdr:rowOff>145831</xdr:rowOff>
    </xdr:from>
    <xdr:to>
      <xdr:col>5</xdr:col>
      <xdr:colOff>174078</xdr:colOff>
      <xdr:row>68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544288</xdr:colOff>
      <xdr:row>54</xdr:row>
      <xdr:rowOff>145831</xdr:rowOff>
    </xdr:from>
    <xdr:to>
      <xdr:col>11</xdr:col>
      <xdr:colOff>1628776</xdr:colOff>
      <xdr:row>68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920"/>
  <sheetViews>
    <sheetView showGridLines="0" tabSelected="1" topLeftCell="A14" zoomScaleNormal="100" zoomScalePageLayoutView="274" workbookViewId="0">
      <selection activeCell="D39" sqref="D39"/>
    </sheetView>
  </sheetViews>
  <sheetFormatPr defaultRowHeight="15"/>
  <cols>
    <col min="1" max="1" width="2" customWidth="1"/>
    <col min="2" max="2" width="39.85546875" customWidth="1"/>
    <col min="3" max="3" width="1.42578125" customWidth="1"/>
    <col min="4" max="4" width="19.7109375" customWidth="1"/>
    <col min="5" max="5" width="3.28515625" customWidth="1"/>
    <col min="6" max="6" width="16.28515625" customWidth="1"/>
    <col min="7" max="7" width="2.5703125" customWidth="1"/>
    <col min="8" max="8" width="17.7109375" customWidth="1"/>
    <col min="9" max="9" width="4.42578125" customWidth="1"/>
    <col min="10" max="10" width="1.5703125" customWidth="1"/>
    <col min="11" max="11" width="4.85546875" customWidth="1"/>
    <col min="12" max="12" width="33.28515625" customWidth="1"/>
    <col min="13" max="13" width="2.42578125" customWidth="1"/>
    <col min="14" max="14" width="29.7109375" customWidth="1"/>
    <col min="15" max="15" width="4.140625" customWidth="1"/>
    <col min="19" max="19" width="21.140625" customWidth="1"/>
  </cols>
  <sheetData>
    <row r="1" spans="1:20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</row>
    <row r="2" spans="1:20" ht="42.75" customHeight="1">
      <c r="A2" s="4"/>
      <c r="B2" s="4"/>
      <c r="C2" s="21"/>
      <c r="D2" s="165" t="s">
        <v>5</v>
      </c>
      <c r="E2" s="166"/>
      <c r="F2" s="166"/>
      <c r="G2" s="166"/>
      <c r="H2" s="166"/>
      <c r="I2" s="166"/>
      <c r="J2" s="166"/>
      <c r="K2" s="166"/>
      <c r="L2" s="166"/>
      <c r="M2" s="13"/>
      <c r="N2" s="5"/>
      <c r="O2" s="5"/>
      <c r="P2" s="2"/>
      <c r="Q2" s="152"/>
      <c r="R2" s="153"/>
      <c r="S2" s="153"/>
      <c r="T2" s="153"/>
    </row>
    <row r="3" spans="1:20" ht="17.25" customHeight="1">
      <c r="A3" s="4"/>
      <c r="B3" s="161" t="s">
        <v>16</v>
      </c>
      <c r="C3" s="162"/>
      <c r="D3" s="162"/>
      <c r="E3" s="156"/>
      <c r="F3" s="157"/>
      <c r="G3" s="157"/>
      <c r="H3" s="157"/>
      <c r="I3" s="157"/>
      <c r="J3" s="157"/>
      <c r="K3" s="157"/>
      <c r="L3" s="108"/>
      <c r="M3" s="108"/>
      <c r="N3" s="24"/>
      <c r="O3" s="24"/>
      <c r="P3" s="25"/>
      <c r="Q3" s="25"/>
      <c r="R3" s="25"/>
      <c r="S3" s="2"/>
      <c r="T3" s="2"/>
    </row>
    <row r="4" spans="1:20" ht="11.25" customHeight="1">
      <c r="A4" s="4"/>
      <c r="B4" s="27"/>
      <c r="C4" s="27"/>
      <c r="D4" s="28"/>
      <c r="E4" s="28"/>
      <c r="F4" s="28"/>
      <c r="G4" s="27"/>
      <c r="H4" s="27"/>
      <c r="I4" s="27"/>
      <c r="J4" s="27"/>
      <c r="K4" s="27"/>
      <c r="L4" s="27"/>
      <c r="M4" s="27"/>
      <c r="N4" s="27"/>
      <c r="O4" s="27"/>
      <c r="P4" s="25"/>
      <c r="Q4" s="25"/>
      <c r="R4" s="25"/>
      <c r="S4" s="2"/>
      <c r="T4" s="2"/>
    </row>
    <row r="5" spans="1:20" ht="20.100000000000001" customHeight="1">
      <c r="A5" s="4"/>
      <c r="B5" s="18" t="s">
        <v>49</v>
      </c>
      <c r="C5" s="10"/>
      <c r="D5" s="20" t="s">
        <v>10</v>
      </c>
      <c r="E5" s="22"/>
      <c r="F5" s="23"/>
      <c r="G5" s="8"/>
      <c r="H5" s="6"/>
      <c r="I5" s="6"/>
      <c r="J5" s="6"/>
      <c r="K5" s="8"/>
      <c r="L5" s="9"/>
      <c r="M5" s="11"/>
      <c r="N5" s="11"/>
      <c r="O5" s="11"/>
      <c r="P5" s="25"/>
      <c r="Q5" s="25"/>
      <c r="R5" s="25"/>
      <c r="S5" s="2"/>
      <c r="T5" s="2"/>
    </row>
    <row r="6" spans="1:20" ht="12" customHeight="1">
      <c r="A6" s="112"/>
      <c r="B6" s="43" t="s">
        <v>26</v>
      </c>
      <c r="C6" s="19"/>
      <c r="D6" s="15"/>
      <c r="E6" s="14"/>
      <c r="F6" s="16"/>
      <c r="G6" s="11"/>
      <c r="H6" s="12"/>
      <c r="I6" s="12"/>
      <c r="J6" s="12"/>
      <c r="K6" s="11"/>
      <c r="L6" s="11"/>
      <c r="M6" s="11"/>
      <c r="N6" s="11"/>
      <c r="O6" s="11"/>
      <c r="P6" s="25"/>
      <c r="Q6" s="25"/>
      <c r="R6" s="25"/>
      <c r="S6" s="2"/>
      <c r="T6" s="2"/>
    </row>
    <row r="7" spans="1:20" ht="20.100000000000001" customHeight="1">
      <c r="A7" s="4"/>
      <c r="B7" s="78" t="s">
        <v>37</v>
      </c>
      <c r="C7" s="50"/>
      <c r="D7" s="101"/>
      <c r="E7" s="79" t="str">
        <f>IF(D7&lt;&gt;0,"√","")</f>
        <v/>
      </c>
      <c r="F7" s="143" t="s">
        <v>17</v>
      </c>
      <c r="G7" s="164"/>
      <c r="H7" s="164"/>
      <c r="I7" s="161"/>
      <c r="J7" s="161"/>
      <c r="K7" s="161"/>
      <c r="L7" s="161"/>
      <c r="M7" s="81"/>
      <c r="N7" s="81"/>
      <c r="O7" s="29"/>
      <c r="P7" s="25"/>
      <c r="Q7" s="25"/>
      <c r="R7" s="25"/>
      <c r="S7" s="97"/>
      <c r="T7" s="97"/>
    </row>
    <row r="8" spans="1:20" ht="20.100000000000001" customHeight="1">
      <c r="A8" s="4"/>
      <c r="B8" s="59" t="s">
        <v>14</v>
      </c>
      <c r="C8" s="50"/>
      <c r="D8" s="107"/>
      <c r="E8" s="79" t="str">
        <f t="shared" ref="E8:E13" si="0">IF(D8&lt;&gt;0,"√","")</f>
        <v/>
      </c>
      <c r="F8" s="143" t="s">
        <v>19</v>
      </c>
      <c r="G8" s="161"/>
      <c r="H8" s="161"/>
      <c r="I8" s="161"/>
      <c r="J8" s="161"/>
      <c r="K8" s="161"/>
      <c r="L8" s="161"/>
      <c r="M8" s="110"/>
      <c r="N8" s="80"/>
      <c r="O8" s="29"/>
      <c r="P8" s="25"/>
      <c r="Q8" s="25"/>
      <c r="R8" s="25"/>
      <c r="S8" s="7"/>
      <c r="T8" s="97"/>
    </row>
    <row r="9" spans="1:20" ht="9.9499999999999993" customHeight="1">
      <c r="A9" s="4"/>
      <c r="B9" s="59"/>
      <c r="C9" s="50"/>
      <c r="D9" s="122"/>
      <c r="E9" s="79"/>
      <c r="F9" s="109"/>
      <c r="G9" s="110"/>
      <c r="H9" s="110"/>
      <c r="I9" s="110"/>
      <c r="J9" s="110"/>
      <c r="K9" s="110"/>
      <c r="L9" s="110"/>
      <c r="M9" s="110"/>
      <c r="N9" s="110"/>
      <c r="O9" s="29"/>
      <c r="P9" s="111"/>
      <c r="Q9" s="111"/>
      <c r="R9" s="111"/>
      <c r="S9" s="7"/>
      <c r="T9" s="97"/>
    </row>
    <row r="10" spans="1:20" ht="20.100000000000001" customHeight="1">
      <c r="A10" s="3"/>
      <c r="B10" s="59" t="s">
        <v>44</v>
      </c>
      <c r="C10" s="50"/>
      <c r="D10" s="119"/>
      <c r="E10" s="79" t="str">
        <f t="shared" si="0"/>
        <v/>
      </c>
      <c r="F10" s="143" t="s">
        <v>20</v>
      </c>
      <c r="G10" s="161"/>
      <c r="H10" s="161"/>
      <c r="I10" s="161"/>
      <c r="J10" s="161"/>
      <c r="K10" s="161"/>
      <c r="L10" s="161"/>
      <c r="M10" s="110"/>
      <c r="N10" s="110"/>
      <c r="O10" s="110"/>
      <c r="P10" s="30"/>
      <c r="Q10" s="30"/>
      <c r="R10" s="30"/>
      <c r="S10" s="98"/>
      <c r="T10" s="98"/>
    </row>
    <row r="11" spans="1:20" ht="20.100000000000001" customHeight="1">
      <c r="A11" s="3"/>
      <c r="B11" s="59" t="s">
        <v>38</v>
      </c>
      <c r="C11" s="50"/>
      <c r="D11" s="101"/>
      <c r="E11" s="79" t="str">
        <f t="shared" si="0"/>
        <v/>
      </c>
      <c r="F11" s="143" t="s">
        <v>39</v>
      </c>
      <c r="G11" s="161"/>
      <c r="H11" s="161"/>
      <c r="I11" s="161"/>
      <c r="J11" s="161"/>
      <c r="K11" s="161"/>
      <c r="L11" s="161"/>
      <c r="M11" s="110"/>
      <c r="N11" s="109"/>
      <c r="O11" s="111"/>
      <c r="P11" s="111"/>
      <c r="Q11" s="111"/>
      <c r="R11" s="111"/>
      <c r="S11" s="111"/>
      <c r="T11" s="111"/>
    </row>
    <row r="12" spans="1:20" ht="9.9499999999999993" customHeight="1">
      <c r="A12" s="3"/>
      <c r="B12" s="59"/>
      <c r="C12" s="50"/>
      <c r="D12" s="123"/>
      <c r="E12" s="79"/>
      <c r="F12" s="109"/>
      <c r="G12" s="111"/>
      <c r="H12" s="111"/>
      <c r="I12" s="111"/>
      <c r="J12" s="111"/>
      <c r="K12" s="111"/>
      <c r="L12" s="111"/>
      <c r="M12" s="110"/>
      <c r="N12" s="109"/>
      <c r="O12" s="111"/>
      <c r="P12" s="111"/>
      <c r="Q12" s="111"/>
      <c r="R12" s="111"/>
      <c r="S12" s="111"/>
      <c r="T12" s="111"/>
    </row>
    <row r="13" spans="1:20" ht="20.100000000000001" customHeight="1">
      <c r="A13" s="4"/>
      <c r="B13" s="59" t="s">
        <v>15</v>
      </c>
      <c r="C13" s="50"/>
      <c r="D13" s="101"/>
      <c r="E13" s="79" t="str">
        <f t="shared" si="0"/>
        <v/>
      </c>
      <c r="F13" s="143" t="s">
        <v>41</v>
      </c>
      <c r="G13" s="161"/>
      <c r="H13" s="161"/>
      <c r="I13" s="161"/>
      <c r="J13" s="161"/>
      <c r="K13" s="161"/>
      <c r="L13" s="161"/>
      <c r="M13" s="110"/>
      <c r="N13" s="80"/>
      <c r="O13" s="29"/>
      <c r="P13" s="25"/>
      <c r="Q13" s="25"/>
      <c r="R13" s="25"/>
      <c r="S13" s="97"/>
      <c r="T13" s="97"/>
    </row>
    <row r="14" spans="1:20" ht="20.100000000000001" customHeight="1">
      <c r="A14" s="4"/>
      <c r="B14" s="59" t="s">
        <v>36</v>
      </c>
      <c r="C14" s="50"/>
      <c r="D14" s="101"/>
      <c r="E14" s="79" t="str">
        <f>IF(D14&lt;&gt;0,"√","")</f>
        <v/>
      </c>
      <c r="F14" s="143" t="str">
        <f>IF(D14&lt;=(D13*D16), "Cycle Time must be greater than Total Chip-To-Chip Time","Enter the Cycle Time of your current process (DO NOT include load time)")</f>
        <v>Cycle Time must be greater than Total Chip-To-Chip Time</v>
      </c>
      <c r="G14" s="163"/>
      <c r="H14" s="163"/>
      <c r="I14" s="163"/>
      <c r="J14" s="163"/>
      <c r="K14" s="163"/>
      <c r="L14" s="163"/>
      <c r="M14" s="110"/>
      <c r="N14" s="110"/>
      <c r="O14" s="29"/>
      <c r="P14" s="111"/>
      <c r="Q14" s="111"/>
      <c r="R14" s="111"/>
      <c r="S14" s="97"/>
      <c r="T14" s="97"/>
    </row>
    <row r="15" spans="1:20" ht="9.9499999999999993" customHeight="1">
      <c r="A15" s="4"/>
      <c r="B15" s="59"/>
      <c r="C15" s="50"/>
      <c r="D15" s="123"/>
      <c r="E15" s="79"/>
      <c r="F15" s="109"/>
      <c r="G15" s="111"/>
      <c r="H15" s="111"/>
      <c r="I15" s="111"/>
      <c r="J15" s="111"/>
      <c r="K15" s="111"/>
      <c r="L15" s="111"/>
      <c r="M15" s="110"/>
      <c r="N15" s="110"/>
      <c r="O15" s="29"/>
      <c r="P15" s="111"/>
      <c r="Q15" s="111"/>
      <c r="R15" s="111"/>
      <c r="S15" s="97"/>
      <c r="T15" s="97"/>
    </row>
    <row r="16" spans="1:20" ht="20.100000000000001" customHeight="1">
      <c r="A16" s="4"/>
      <c r="B16" s="59" t="s">
        <v>18</v>
      </c>
      <c r="C16" s="50"/>
      <c r="D16" s="101"/>
      <c r="E16" s="79" t="str">
        <f>IF(D16&lt;&gt;0,"√","")</f>
        <v/>
      </c>
      <c r="F16" s="143" t="s">
        <v>42</v>
      </c>
      <c r="G16" s="161"/>
      <c r="H16" s="161"/>
      <c r="I16" s="161"/>
      <c r="J16" s="161"/>
      <c r="K16" s="161"/>
      <c r="L16" s="161"/>
      <c r="M16" s="110"/>
      <c r="N16" s="80"/>
      <c r="O16" s="29"/>
      <c r="P16" s="25"/>
      <c r="Q16" s="25"/>
      <c r="R16" s="25"/>
      <c r="S16" s="97"/>
      <c r="T16" s="97"/>
    </row>
    <row r="17" spans="1:20" ht="20.100000000000001" customHeight="1">
      <c r="A17" s="4"/>
      <c r="B17" s="59"/>
      <c r="C17" s="50"/>
      <c r="D17" s="124"/>
      <c r="E17" s="79"/>
      <c r="F17" s="167" t="s">
        <v>43</v>
      </c>
      <c r="G17" s="168"/>
      <c r="H17" s="168"/>
      <c r="I17" s="168"/>
      <c r="J17" s="168"/>
      <c r="K17" s="168"/>
      <c r="L17" s="168"/>
      <c r="M17" s="110"/>
      <c r="N17" s="110"/>
      <c r="O17" s="29"/>
      <c r="P17" s="111"/>
      <c r="Q17" s="111"/>
      <c r="R17" s="111"/>
      <c r="S17" s="97"/>
      <c r="T17" s="97"/>
    </row>
    <row r="18" spans="1:20" ht="9.9499999999999993" customHeight="1">
      <c r="A18" s="4"/>
      <c r="B18" s="113"/>
      <c r="C18" s="114"/>
      <c r="D18" s="115"/>
      <c r="E18" s="116"/>
      <c r="F18" s="118"/>
      <c r="G18" s="117"/>
      <c r="H18" s="117"/>
      <c r="I18" s="117"/>
      <c r="J18" s="117"/>
      <c r="K18" s="117"/>
      <c r="L18" s="117"/>
      <c r="M18" s="37"/>
      <c r="N18" s="38"/>
      <c r="O18" s="29"/>
      <c r="P18" s="25"/>
      <c r="Q18" s="25"/>
      <c r="R18" s="25"/>
      <c r="S18" s="97"/>
      <c r="T18" s="97"/>
    </row>
    <row r="19" spans="1:20" ht="20.100000000000001" customHeight="1">
      <c r="A19" s="4"/>
      <c r="B19" s="131" t="s">
        <v>40</v>
      </c>
      <c r="C19" s="132"/>
      <c r="D19" s="133"/>
      <c r="E19" s="134"/>
      <c r="F19" s="135"/>
      <c r="G19" s="136"/>
      <c r="H19" s="137"/>
      <c r="I19" s="137"/>
      <c r="J19" s="137"/>
      <c r="K19" s="136"/>
      <c r="L19" s="138"/>
      <c r="M19" s="11"/>
      <c r="N19" s="11"/>
      <c r="O19" s="11"/>
      <c r="P19" s="111"/>
      <c r="Q19" s="111"/>
      <c r="R19" s="111"/>
      <c r="S19" s="2"/>
      <c r="T19" s="2"/>
    </row>
    <row r="20" spans="1:20" ht="17.25" customHeight="1">
      <c r="A20" s="3"/>
      <c r="B20" s="43" t="s">
        <v>27</v>
      </c>
      <c r="C20" s="50"/>
      <c r="D20" s="83"/>
      <c r="E20" s="79"/>
      <c r="F20" s="84"/>
      <c r="G20" s="85"/>
      <c r="H20" s="85"/>
      <c r="I20" s="85"/>
      <c r="J20" s="85"/>
      <c r="K20" s="57"/>
      <c r="L20" s="57"/>
      <c r="M20" s="50"/>
      <c r="N20" s="50"/>
      <c r="O20" s="50"/>
      <c r="P20" s="30"/>
      <c r="Q20" s="30"/>
      <c r="R20" s="30"/>
      <c r="S20" s="1"/>
      <c r="T20" s="1"/>
    </row>
    <row r="21" spans="1:20" ht="20.100000000000001" customHeight="1">
      <c r="A21" s="3"/>
      <c r="B21" s="76" t="s">
        <v>45</v>
      </c>
      <c r="C21" s="50"/>
      <c r="D21" s="120"/>
      <c r="E21" s="79" t="str">
        <f t="shared" ref="E21" si="1">IF(AND(D21&lt;&gt;0),"√","")</f>
        <v/>
      </c>
      <c r="F21" s="143" t="s">
        <v>21</v>
      </c>
      <c r="G21" s="144"/>
      <c r="H21" s="144"/>
      <c r="I21" s="144"/>
      <c r="J21" s="144"/>
      <c r="K21" s="144"/>
      <c r="L21" s="144"/>
      <c r="M21" s="110"/>
      <c r="N21" s="80"/>
      <c r="O21" s="80"/>
      <c r="P21" s="30"/>
      <c r="Q21" s="30"/>
      <c r="R21" s="30"/>
      <c r="S21" s="1"/>
      <c r="T21" s="1"/>
    </row>
    <row r="22" spans="1:20" ht="20.100000000000001" customHeight="1">
      <c r="A22" s="3"/>
      <c r="B22" s="59" t="s">
        <v>46</v>
      </c>
      <c r="C22" s="50"/>
      <c r="D22" s="139" t="str">
        <f>IF(D21&lt;&gt;0,D11+((D21-D10)*8),"")</f>
        <v/>
      </c>
      <c r="E22" s="79"/>
      <c r="F22" s="145" t="s">
        <v>52</v>
      </c>
      <c r="G22" s="146"/>
      <c r="H22" s="146"/>
      <c r="I22" s="146"/>
      <c r="J22" s="146"/>
      <c r="K22" s="146"/>
      <c r="L22" s="146"/>
      <c r="M22" s="110"/>
      <c r="N22" s="80"/>
      <c r="O22" s="80"/>
      <c r="P22" s="30"/>
      <c r="Q22" s="30"/>
      <c r="R22" s="30"/>
      <c r="S22" s="1"/>
      <c r="T22" s="1"/>
    </row>
    <row r="23" spans="1:20" ht="20.100000000000001" customHeight="1">
      <c r="A23" s="3"/>
      <c r="B23" s="59" t="s">
        <v>50</v>
      </c>
      <c r="C23" s="50"/>
      <c r="D23" s="140"/>
      <c r="E23" s="79" t="str">
        <f>IF(AND(D23&lt;&gt;0),"√","")</f>
        <v/>
      </c>
      <c r="F23" s="151" t="s">
        <v>51</v>
      </c>
      <c r="G23" s="144"/>
      <c r="H23" s="144"/>
      <c r="I23" s="144"/>
      <c r="J23" s="144"/>
      <c r="K23" s="144"/>
      <c r="L23" s="144"/>
      <c r="M23" s="110"/>
      <c r="N23" s="110"/>
      <c r="O23" s="110"/>
      <c r="P23" s="30"/>
      <c r="Q23" s="30"/>
      <c r="R23" s="30"/>
      <c r="S23" s="1"/>
      <c r="T23" s="1"/>
    </row>
    <row r="24" spans="1:20" ht="9.9499999999999993" customHeight="1">
      <c r="A24" s="4"/>
      <c r="B24" s="125"/>
      <c r="C24" s="126"/>
      <c r="D24" s="127"/>
      <c r="E24" s="128"/>
      <c r="F24" s="129"/>
      <c r="G24" s="130"/>
      <c r="H24" s="130"/>
      <c r="I24" s="130"/>
      <c r="J24" s="130"/>
      <c r="K24" s="130"/>
      <c r="L24" s="130"/>
      <c r="M24" s="81"/>
      <c r="N24" s="81"/>
      <c r="O24" s="81"/>
      <c r="P24" s="31"/>
      <c r="Q24" s="30"/>
      <c r="R24" s="30"/>
      <c r="S24" s="1"/>
      <c r="T24" s="1"/>
    </row>
    <row r="25" spans="1:20" ht="23.25" customHeight="1">
      <c r="A25" s="4"/>
      <c r="B25" s="43" t="s">
        <v>28</v>
      </c>
      <c r="C25" s="77"/>
      <c r="D25" s="102" t="s">
        <v>30</v>
      </c>
      <c r="E25" s="121"/>
      <c r="F25" s="46" t="s">
        <v>11</v>
      </c>
      <c r="G25" s="47"/>
      <c r="H25" s="77"/>
      <c r="I25" s="77"/>
      <c r="J25" s="77"/>
      <c r="K25" s="77"/>
      <c r="L25" s="77"/>
      <c r="M25" s="77"/>
      <c r="N25" s="77"/>
      <c r="O25" s="77"/>
      <c r="P25" s="31"/>
      <c r="Q25" s="30"/>
      <c r="R25" s="30"/>
      <c r="S25" s="2"/>
      <c r="T25" s="2"/>
    </row>
    <row r="26" spans="1:20" ht="20.100000000000001" customHeight="1">
      <c r="A26" s="4"/>
      <c r="B26" s="59" t="s">
        <v>38</v>
      </c>
      <c r="C26" s="77"/>
      <c r="D26" s="88" t="str">
        <f>IF(AND(D10&lt;&gt;0,D11&lt;&gt;0,D13&lt;&gt;0,D16&lt;&gt;0,D14&lt;&gt;0,D21&lt;&gt;0,D22&lt;&gt;0,D23&lt;&gt;0),D11,"")</f>
        <v/>
      </c>
      <c r="E26" s="87"/>
      <c r="F26" s="89" t="str">
        <f>IF(AND(D10&lt;&gt;0,D11&lt;&gt;0,D13&lt;&gt;0,D16&lt;&gt;0,D14&lt;&gt;0,D21&lt;&gt;0,D22&lt;&gt;0,D23&lt;&gt;0),D23,"")</f>
        <v/>
      </c>
      <c r="G26" s="90"/>
      <c r="H26" s="147" t="s">
        <v>48</v>
      </c>
      <c r="I26" s="144"/>
      <c r="J26" s="144"/>
      <c r="K26" s="144"/>
      <c r="L26" s="144"/>
      <c r="M26" s="57"/>
      <c r="N26" s="25"/>
      <c r="O26" s="25"/>
      <c r="P26" s="31"/>
      <c r="Q26" s="30"/>
      <c r="R26" s="30"/>
      <c r="S26" s="2"/>
      <c r="T26" s="2"/>
    </row>
    <row r="27" spans="1:20" ht="20.100000000000001" customHeight="1">
      <c r="A27" s="4"/>
      <c r="B27" s="51" t="s">
        <v>32</v>
      </c>
      <c r="C27" s="44"/>
      <c r="D27" s="88" t="str">
        <f>IF(AND(D10&lt;&gt;0,D11&lt;&gt;0,D13&lt;&gt;0,D16&lt;&gt;0,D14&lt;&gt;0,D21&lt;&gt;0,D22&lt;&gt;0,D23&lt;&gt;0),D14,"")</f>
        <v/>
      </c>
      <c r="E27" s="87"/>
      <c r="F27" s="89" t="str">
        <f>IF(AND(D10&lt;&gt;0,D11&lt;&gt;0,D13&lt;&gt;0,D16&lt;&gt;0,D14&lt;&gt;0,D21&lt;&gt;0,D22&lt;&gt;0,D23&lt;&gt;0),(D13*D16)+(((D14-(D13*D16))/D10)*D21),"")</f>
        <v/>
      </c>
      <c r="G27" s="90"/>
      <c r="H27" s="147" t="s">
        <v>22</v>
      </c>
      <c r="I27" s="144"/>
      <c r="J27" s="144"/>
      <c r="K27" s="144"/>
      <c r="L27" s="144"/>
      <c r="M27" s="57"/>
      <c r="N27" s="58"/>
      <c r="O27" s="25"/>
      <c r="P27" s="30"/>
      <c r="Q27" s="30"/>
      <c r="R27" s="30"/>
      <c r="S27" s="1"/>
      <c r="T27" s="1"/>
    </row>
    <row r="28" spans="1:20" ht="20.100000000000001" customHeight="1">
      <c r="A28" s="4"/>
      <c r="B28" s="59" t="s">
        <v>33</v>
      </c>
      <c r="C28" s="44"/>
      <c r="D28" s="88" t="str">
        <f>IF(AND(D10&lt;&gt;0,D11&lt;&gt;0,D13&lt;&gt;0,D16&lt;&gt;0,D14&lt;&gt;0,D21&lt;&gt;0,D22&lt;&gt;0,D23&lt;&gt;0),D26+D27,"")</f>
        <v/>
      </c>
      <c r="E28" s="87"/>
      <c r="F28" s="89" t="str">
        <f>IF(AND(D10&lt;&gt;0,D11&lt;&gt;0,D13&lt;&gt;0,D16&lt;&gt;0,D14&lt;&gt;0,D21&lt;&gt;0,D22&lt;&gt;0,D23&lt;&gt;0),F26+F27,"")</f>
        <v/>
      </c>
      <c r="G28" s="90"/>
      <c r="H28" s="147" t="s">
        <v>12</v>
      </c>
      <c r="I28" s="147"/>
      <c r="J28" s="147"/>
      <c r="K28" s="147"/>
      <c r="L28" s="147"/>
      <c r="M28" s="91"/>
      <c r="N28" s="92"/>
      <c r="O28" s="92"/>
      <c r="P28" s="39"/>
      <c r="Q28" s="30"/>
      <c r="R28" s="30"/>
      <c r="S28" s="1"/>
      <c r="T28" s="1"/>
    </row>
    <row r="29" spans="1:20" ht="7.5" customHeight="1">
      <c r="A29" s="4"/>
      <c r="B29" s="82"/>
      <c r="C29" s="93"/>
      <c r="D29" s="86"/>
      <c r="E29" s="86"/>
      <c r="F29" s="94"/>
      <c r="G29" s="95"/>
      <c r="H29" s="158"/>
      <c r="I29" s="158"/>
      <c r="J29" s="158"/>
      <c r="K29" s="159"/>
      <c r="L29" s="159"/>
      <c r="M29" s="160"/>
      <c r="N29" s="40"/>
      <c r="O29" s="17"/>
      <c r="P29" s="30"/>
      <c r="Q29" s="30"/>
      <c r="R29" s="30"/>
      <c r="S29" s="1"/>
      <c r="T29" s="96"/>
    </row>
    <row r="30" spans="1:20" ht="21" customHeight="1">
      <c r="A30" s="4"/>
      <c r="B30" s="43" t="s">
        <v>13</v>
      </c>
      <c r="C30" s="44"/>
      <c r="D30" s="102" t="s">
        <v>30</v>
      </c>
      <c r="E30" s="45"/>
      <c r="F30" s="46" t="s">
        <v>11</v>
      </c>
      <c r="G30" s="47"/>
      <c r="H30" s="48" t="s">
        <v>0</v>
      </c>
      <c r="I30" s="48"/>
      <c r="J30" s="48"/>
      <c r="K30" s="49"/>
      <c r="L30" s="49"/>
      <c r="M30" s="50"/>
      <c r="N30" s="33"/>
      <c r="O30" s="33"/>
      <c r="P30" s="30"/>
      <c r="Q30" s="30"/>
      <c r="R30" s="30"/>
      <c r="S30" s="1"/>
      <c r="T30" s="1"/>
    </row>
    <row r="31" spans="1:20" ht="20.100000000000001" customHeight="1">
      <c r="A31" s="4"/>
      <c r="B31" s="51" t="s">
        <v>4</v>
      </c>
      <c r="C31" s="52"/>
      <c r="D31" s="103" t="str">
        <f>IF(AND(D8&lt;&gt;0,D10&lt;&gt;0,D11&lt;&gt;0,D13&lt;&gt;0,D14&lt;&gt;0,D16&lt;&gt;0,D21&lt;&gt;0,D23&lt;&gt;0),IF(D27&lt;&gt;0,(D13*D16)/D14,""),"")</f>
        <v/>
      </c>
      <c r="E31" s="53"/>
      <c r="F31" s="54" t="str">
        <f>IF(AND(D8&lt;&gt;0,D10&lt;&gt;0,D11&lt;&gt;0,D13&lt;&gt;0,D14&lt;&gt;0,D16&lt;&gt;0,D21&lt;&gt;0,D23&lt;&gt;0),IF(F27&lt;&gt;0,(D13*D16)/F27,""),"")</f>
        <v/>
      </c>
      <c r="G31" s="55"/>
      <c r="H31" s="56" t="str">
        <f>IF(AND(D8&lt;&gt;0,D10&lt;&gt;0,D11&lt;&gt;0,D13&lt;&gt;0,D14&lt;&gt;0,D16&lt;&gt;0,D21&lt;&gt;0),IF(D31&lt;&gt;0,ABS((F31-D31)/ABS(D31)),""),"")</f>
        <v/>
      </c>
      <c r="I31" s="148" t="s">
        <v>6</v>
      </c>
      <c r="J31" s="149"/>
      <c r="K31" s="149"/>
      <c r="L31" s="149"/>
      <c r="M31" s="57"/>
      <c r="N31" s="58"/>
      <c r="O31" s="58"/>
      <c r="P31" s="30"/>
      <c r="Q31" s="30"/>
      <c r="R31" s="30"/>
      <c r="S31" s="1"/>
      <c r="T31" s="1"/>
    </row>
    <row r="32" spans="1:20" ht="20.100000000000001" customHeight="1">
      <c r="A32" s="4"/>
      <c r="B32" s="59" t="s">
        <v>25</v>
      </c>
      <c r="C32" s="50"/>
      <c r="D32" s="104" t="str">
        <f>IF(AND(D8&lt;&gt;0,D10&lt;&gt;0,D11&lt;&gt;0,D13&lt;&gt;0,D14&lt;&gt;0,D16&lt;&gt;0,D21&lt;&gt;0,D21&lt;&gt;0,D22&lt;&gt;0,D23&lt;&gt;0),IF(D10&lt;&gt;0,D8/D10,""),"")</f>
        <v/>
      </c>
      <c r="E32" s="60"/>
      <c r="F32" s="61" t="str">
        <f>IF(AND(D8&lt;&gt;0,D10&lt;&gt;0,D11&lt;&gt;0,D13&lt;&gt;0,D14&lt;&gt;0,D16&lt;&gt;0,D21&lt;&gt;0,D23&lt;&gt;0),IF(D21&lt;&gt;0,D8/D21,""),"")</f>
        <v/>
      </c>
      <c r="G32" s="53"/>
      <c r="H32" s="56" t="str">
        <f>IF(AND(D8&lt;&gt;0,D10&lt;&gt;0,D11&lt;&gt;0,D13&lt;&gt;0,D14&lt;&gt;0,D16&lt;&gt;0,D21&lt;&gt;0),IF(D32&lt;&gt;0,ABS((F32-D32)/ABS(D32)),""),"")</f>
        <v/>
      </c>
      <c r="I32" s="150" t="s">
        <v>7</v>
      </c>
      <c r="J32" s="149"/>
      <c r="K32" s="149"/>
      <c r="L32" s="149"/>
      <c r="M32" s="57"/>
      <c r="N32" s="58"/>
      <c r="O32" s="58"/>
      <c r="P32" s="30"/>
      <c r="Q32" s="30"/>
      <c r="R32" s="30"/>
      <c r="S32" s="1"/>
      <c r="T32" s="1"/>
    </row>
    <row r="33" spans="1:20" ht="20.100000000000001" customHeight="1">
      <c r="A33" s="4"/>
      <c r="B33" s="51" t="s">
        <v>34</v>
      </c>
      <c r="C33" s="50"/>
      <c r="D33" s="104" t="str">
        <f>IF(AND(D8&lt;&gt;0,D10&lt;&gt;0,D11&lt;&gt;0,D13&lt;&gt;0,D14&lt;&gt;0,D16&lt;&gt;0,D21&lt;&gt;0,D23&lt;&gt;0),(D32*D26)/60,"")</f>
        <v/>
      </c>
      <c r="E33" s="60"/>
      <c r="F33" s="61" t="str">
        <f>IF(AND(D8&lt;&gt;0,D10&lt;&gt;0,D11&lt;&gt;0,D13&lt;&gt;0,D14&lt;&gt;0,D16&lt;&gt;0,D21&lt;&gt;0,D23&lt;&gt;0),(F32*F26)/60,"")</f>
        <v/>
      </c>
      <c r="G33" s="53"/>
      <c r="H33" s="56" t="str">
        <f>IF(AND(D8&lt;&gt;0,D10&lt;&gt;0,D11&lt;&gt;0,D13&lt;&gt;0,D14&lt;&gt;0,D16&lt;&gt;0,D21&lt;&gt;0),IF(D33&lt;&gt;0,ABS((F33-D33)/ABS(D33)),""),"")</f>
        <v/>
      </c>
      <c r="I33" s="150" t="s">
        <v>8</v>
      </c>
      <c r="J33" s="149"/>
      <c r="K33" s="149"/>
      <c r="L33" s="149"/>
      <c r="M33" s="57"/>
      <c r="N33" s="58"/>
      <c r="O33" s="58"/>
      <c r="P33" s="30"/>
      <c r="Q33" s="30"/>
      <c r="R33" s="30"/>
      <c r="S33" s="1"/>
      <c r="T33" s="1"/>
    </row>
    <row r="34" spans="1:20" ht="20.100000000000001" customHeight="1">
      <c r="A34" s="4"/>
      <c r="B34" s="51" t="s">
        <v>35</v>
      </c>
      <c r="C34" s="52"/>
      <c r="D34" s="105" t="str">
        <f>IF(AND(D8&lt;&gt;0,D10&lt;&gt;0,D11&lt;&gt;0,D13&lt;&gt;0,D14&lt;&gt;0,D16&lt;&gt;0,D21&lt;&gt;0,D23&lt;&gt;0),D27/60,"")</f>
        <v/>
      </c>
      <c r="E34" s="62"/>
      <c r="F34" s="63" t="str">
        <f>IF(AND(D8&lt;&gt;0,D10&lt;&gt;0,D11&lt;&gt;0,D13&lt;&gt;0,D14&lt;&gt;0,D16&lt;&gt;0,D21&lt;&gt;0,D23&lt;&gt;0),F27/60,"")</f>
        <v/>
      </c>
      <c r="G34" s="53"/>
      <c r="H34" s="64" t="str">
        <f>IF(AND(D8&lt;&gt;0,D10&lt;&gt;0,D11&lt;&gt;0,D13&lt;&gt;0,D14&lt;&gt;0,D16&lt;&gt;0,D21&lt;&gt;0),F34-D34,"")</f>
        <v/>
      </c>
      <c r="I34" s="150" t="s">
        <v>47</v>
      </c>
      <c r="J34" s="149"/>
      <c r="K34" s="149"/>
      <c r="L34" s="149"/>
      <c r="M34" s="57"/>
      <c r="N34" s="58"/>
      <c r="O34" s="58"/>
      <c r="P34" s="32"/>
      <c r="Q34" s="30"/>
      <c r="R34" s="30"/>
      <c r="S34" s="1"/>
      <c r="T34" s="1"/>
    </row>
    <row r="35" spans="1:20" ht="20.100000000000001" customHeight="1">
      <c r="A35" s="4"/>
      <c r="B35" s="65" t="s">
        <v>29</v>
      </c>
      <c r="C35" s="50"/>
      <c r="D35" s="106" t="str">
        <f>IF(AND(D8&lt;&gt;0,D10&lt;&gt;0,D11&lt;&gt;0,D13&lt;&gt;0,D14&lt;&gt;0,D16&lt;&gt;0,D21&lt;&gt;0,D23&lt;&gt;0),(28800/D28)*D10,"")</f>
        <v/>
      </c>
      <c r="E35" s="62"/>
      <c r="F35" s="61" t="str">
        <f>IF(AND(D8&lt;&gt;0,D10&lt;&gt;0,D11&lt;&gt;0,D13&lt;&gt;0,D14&lt;&gt;0,D16&lt;&gt;0,D21&lt;&gt;0,D23&lt;&gt;0),(28800/F28)*D21,"")</f>
        <v/>
      </c>
      <c r="G35" s="53"/>
      <c r="H35" s="56" t="str">
        <f>IF(AND(D8&lt;&gt;0,D10&lt;&gt;0,D11&lt;&gt;0,D13&lt;&gt;0,D14&lt;&gt;0,D16&lt;&gt;0,D21&lt;&gt;0),IF(D35&lt;&gt;0,ABS((F35-D35)/ABS(D35)),""),"")</f>
        <v/>
      </c>
      <c r="I35" s="148" t="s">
        <v>3</v>
      </c>
      <c r="J35" s="149"/>
      <c r="K35" s="149"/>
      <c r="L35" s="149"/>
      <c r="M35" s="57"/>
      <c r="N35" s="58"/>
      <c r="O35" s="58"/>
      <c r="P35" s="32"/>
      <c r="Q35" s="30"/>
      <c r="R35" s="30"/>
      <c r="S35" s="1"/>
      <c r="T35" s="1"/>
    </row>
    <row r="36" spans="1:20" ht="20.100000000000001" customHeight="1">
      <c r="A36" s="4"/>
      <c r="B36" s="59" t="s">
        <v>23</v>
      </c>
      <c r="C36" s="66"/>
      <c r="D36" s="104" t="str">
        <f>IF(AND(D8&lt;&gt;0,D10&lt;&gt;0,D11&lt;&gt;0,D13&lt;&gt;0,D14&lt;&gt;0,D16&lt;&gt;0,D21&lt;&gt;0,D23&lt;&gt;0),D32*D13,"")</f>
        <v/>
      </c>
      <c r="E36" s="67"/>
      <c r="F36" s="61" t="str">
        <f>IF(AND(D8&lt;&gt;0,D10&lt;&gt;0,D11&lt;&gt;0,D13&lt;&gt;0,D14&lt;&gt;0,D16&lt;&gt;0,D21&lt;&gt;0,D23&lt;&gt;0),F32*D13,"")</f>
        <v/>
      </c>
      <c r="G36" s="53"/>
      <c r="H36" s="68" t="str">
        <f>IF(AND(D8&lt;&gt;0,D10&lt;&gt;0,D11&lt;&gt;0,D13&lt;&gt;0,D14&lt;&gt;0,D16&lt;&gt;0,D21&lt;&gt;0),D36-F36,"")</f>
        <v/>
      </c>
      <c r="I36" s="150" t="s">
        <v>9</v>
      </c>
      <c r="J36" s="149"/>
      <c r="K36" s="149"/>
      <c r="L36" s="149"/>
      <c r="M36" s="57"/>
      <c r="N36" s="58"/>
      <c r="O36" s="58"/>
      <c r="P36" s="30"/>
      <c r="Q36" s="30"/>
      <c r="R36" s="30"/>
      <c r="S36" s="1"/>
      <c r="T36" s="1"/>
    </row>
    <row r="37" spans="1:20" ht="20.100000000000001" customHeight="1">
      <c r="A37" s="4"/>
      <c r="B37" s="59" t="s">
        <v>24</v>
      </c>
      <c r="C37" s="66"/>
      <c r="D37" s="105" t="str">
        <f>IF(AND(D8&lt;&gt;0,D10&lt;&gt;0,D11&lt;&gt;0,D13&lt;&gt;0,D14&lt;&gt;0,D16&lt;&gt;0,D21&lt;&gt;0,D23&lt;&gt;0),(D32*D28)/3600,"")</f>
        <v/>
      </c>
      <c r="E37" s="69"/>
      <c r="F37" s="63" t="str">
        <f>IF(AND(D8&lt;&gt;0,D10&lt;&gt;0,D11&lt;&gt;0,D13&lt;&gt;0,D14&lt;&gt;0,D16&lt;&gt;0,D21&lt;&gt;0,D23&lt;&gt;0),(F32*F28)/3600,"")</f>
        <v/>
      </c>
      <c r="G37" s="53"/>
      <c r="H37" s="70" t="str">
        <f>IF(AND(D8&lt;&gt;0,D10&lt;&gt;0,D11&lt;&gt;0,D13&lt;&gt;0,D14&lt;&gt;0,D16&lt;&gt;0,D21&lt;&gt;0),D37-F37,"")</f>
        <v/>
      </c>
      <c r="I37" s="169" t="s">
        <v>1</v>
      </c>
      <c r="J37" s="149"/>
      <c r="K37" s="149"/>
      <c r="L37" s="149"/>
      <c r="M37" s="57"/>
      <c r="N37" s="58"/>
      <c r="O37" s="58"/>
      <c r="P37" s="30"/>
      <c r="Q37" s="30"/>
      <c r="R37" s="30"/>
      <c r="S37" s="1"/>
      <c r="T37" s="1"/>
    </row>
    <row r="38" spans="1:20" ht="12" customHeight="1">
      <c r="A38" s="4"/>
      <c r="B38" s="49"/>
      <c r="C38" s="50"/>
      <c r="D38" s="71"/>
      <c r="E38" s="71"/>
      <c r="F38" s="72"/>
      <c r="G38" s="50"/>
      <c r="H38" s="73"/>
      <c r="I38" s="59"/>
      <c r="J38" s="59"/>
      <c r="K38" s="49"/>
      <c r="L38" s="49"/>
      <c r="M38" s="50"/>
      <c r="N38" s="33"/>
      <c r="O38" s="33"/>
      <c r="P38" s="30"/>
      <c r="Q38" s="30"/>
      <c r="R38" s="30"/>
      <c r="S38" s="1"/>
      <c r="T38" s="1"/>
    </row>
    <row r="39" spans="1:20" ht="20.100000000000001" customHeight="1">
      <c r="A39" s="4"/>
      <c r="B39" s="154" t="s">
        <v>31</v>
      </c>
      <c r="C39" s="155"/>
      <c r="D39" s="75" t="str">
        <f>IF(AND(D8&lt;&gt;0,D10&lt;&gt;0,D11&lt;&gt;0,D13&lt;&gt;0,D14&lt;&gt;0,D16&lt;&gt;0,D21&lt;&gt;0,D23&lt;&gt;0),H37*75,"")</f>
        <v/>
      </c>
      <c r="E39" s="74"/>
      <c r="F39" s="141" t="s">
        <v>2</v>
      </c>
      <c r="G39" s="142"/>
      <c r="H39" s="142"/>
      <c r="I39" s="142"/>
      <c r="J39" s="142"/>
      <c r="K39" s="142"/>
      <c r="L39" s="142"/>
      <c r="M39" s="99"/>
      <c r="N39" s="99"/>
      <c r="O39" s="41"/>
      <c r="P39" s="30"/>
      <c r="Q39" s="30"/>
      <c r="R39" s="30"/>
      <c r="S39" s="1"/>
      <c r="T39" s="1"/>
    </row>
    <row r="40" spans="1:20" ht="33" customHeight="1">
      <c r="A40" s="4"/>
      <c r="B40" s="33"/>
      <c r="C40" s="33"/>
      <c r="D40" s="34"/>
      <c r="E40" s="34"/>
      <c r="F40" s="35"/>
      <c r="G40" s="33"/>
      <c r="H40" s="33"/>
      <c r="I40" s="33"/>
      <c r="J40" s="33"/>
      <c r="K40" s="33"/>
      <c r="L40" s="33"/>
      <c r="M40" s="33"/>
      <c r="N40" s="33"/>
      <c r="O40" s="33"/>
      <c r="P40" s="25"/>
      <c r="Q40" s="25"/>
      <c r="R40" s="25"/>
      <c r="S40" s="2"/>
      <c r="T40" s="2"/>
    </row>
    <row r="41" spans="1:20">
      <c r="A41" s="4"/>
      <c r="B41" s="33"/>
      <c r="C41" s="33"/>
      <c r="D41" s="35"/>
      <c r="E41" s="35"/>
      <c r="F41" s="35"/>
      <c r="G41" s="33"/>
      <c r="H41" s="33"/>
      <c r="I41" s="33"/>
      <c r="J41" s="33"/>
      <c r="K41" s="33"/>
      <c r="L41" s="33"/>
      <c r="M41" s="33"/>
      <c r="N41" s="33"/>
      <c r="O41" s="33"/>
      <c r="P41" s="25"/>
      <c r="Q41" s="25"/>
      <c r="R41" s="25"/>
      <c r="S41" s="2"/>
      <c r="T41" s="2"/>
    </row>
    <row r="42" spans="1:20">
      <c r="A42" s="4"/>
      <c r="B42" s="27"/>
      <c r="C42" s="27"/>
      <c r="D42" s="28"/>
      <c r="E42" s="28"/>
      <c r="F42" s="28"/>
      <c r="G42" s="27"/>
      <c r="H42" s="27"/>
      <c r="I42" s="27"/>
      <c r="J42" s="27"/>
      <c r="K42" s="27"/>
      <c r="L42" s="27"/>
      <c r="M42" s="27"/>
      <c r="N42" s="27"/>
      <c r="O42" s="27"/>
      <c r="P42" s="25"/>
      <c r="Q42" s="25"/>
      <c r="R42" s="25"/>
      <c r="S42" s="2"/>
      <c r="T42" s="2"/>
    </row>
    <row r="43" spans="1:20">
      <c r="A43" s="4"/>
      <c r="B43" s="27"/>
      <c r="C43" s="27"/>
      <c r="D43" s="28"/>
      <c r="E43" s="28"/>
      <c r="F43" s="28"/>
      <c r="G43" s="27"/>
      <c r="H43" s="27"/>
      <c r="I43" s="27"/>
      <c r="J43" s="27"/>
      <c r="K43" s="27"/>
      <c r="L43" s="27"/>
      <c r="M43" s="27"/>
      <c r="N43" s="27"/>
      <c r="O43" s="27"/>
      <c r="P43" s="25"/>
      <c r="Q43" s="25"/>
      <c r="R43" s="25"/>
      <c r="S43" s="2"/>
      <c r="T43" s="2"/>
    </row>
    <row r="44" spans="1:20">
      <c r="A44" s="2"/>
      <c r="B44" s="111"/>
      <c r="C44" s="111"/>
      <c r="D44" s="36"/>
      <c r="E44" s="36"/>
      <c r="F44" s="36"/>
      <c r="G44" s="111"/>
      <c r="H44" s="111"/>
      <c r="I44" s="111"/>
      <c r="J44" s="111"/>
      <c r="K44" s="111"/>
      <c r="L44" s="111"/>
      <c r="M44" s="111"/>
      <c r="N44" s="25"/>
      <c r="O44" s="25"/>
      <c r="P44" s="25"/>
      <c r="Q44" s="25"/>
      <c r="R44" s="25"/>
      <c r="S44" s="2"/>
      <c r="T44" s="2"/>
    </row>
    <row r="45" spans="1:20">
      <c r="A45" s="2"/>
      <c r="B45" s="111"/>
      <c r="C45" s="111"/>
      <c r="D45" s="36"/>
      <c r="E45" s="36"/>
      <c r="F45" s="36"/>
      <c r="G45" s="111"/>
      <c r="H45" s="111"/>
      <c r="I45" s="111"/>
      <c r="J45" s="111"/>
      <c r="K45" s="111"/>
      <c r="L45" s="111"/>
      <c r="M45" s="111"/>
      <c r="N45" s="25"/>
      <c r="O45" s="25"/>
      <c r="P45" s="25"/>
      <c r="Q45" s="25"/>
      <c r="R45" s="25"/>
      <c r="S45" s="2"/>
      <c r="T45" s="2"/>
    </row>
    <row r="46" spans="1:20">
      <c r="A46" s="2"/>
      <c r="B46" s="111"/>
      <c r="C46" s="111"/>
      <c r="D46" s="36"/>
      <c r="E46" s="36"/>
      <c r="F46" s="36"/>
      <c r="G46" s="111"/>
      <c r="H46" s="111"/>
      <c r="I46" s="111"/>
      <c r="J46" s="111"/>
      <c r="K46" s="111"/>
      <c r="L46" s="111"/>
      <c r="M46" s="111"/>
      <c r="N46" s="25"/>
      <c r="O46" s="25"/>
      <c r="P46" s="25"/>
      <c r="Q46" s="25"/>
      <c r="R46" s="25"/>
      <c r="S46" s="2"/>
      <c r="T46" s="2"/>
    </row>
    <row r="47" spans="1:20">
      <c r="A47" s="2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25"/>
      <c r="O47" s="25"/>
      <c r="P47" s="25"/>
      <c r="Q47" s="25"/>
      <c r="R47" s="25"/>
      <c r="S47" s="2"/>
      <c r="T47" s="2"/>
    </row>
    <row r="48" spans="1:20">
      <c r="A48" s="2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25"/>
      <c r="O48" s="25"/>
      <c r="P48" s="25"/>
      <c r="Q48" s="25"/>
      <c r="R48" s="25"/>
      <c r="S48" s="2"/>
      <c r="T48" s="2"/>
    </row>
    <row r="49" spans="1:20">
      <c r="A49" s="2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25"/>
      <c r="O49" s="25"/>
      <c r="P49" s="25"/>
      <c r="Q49" s="25"/>
      <c r="R49" s="25"/>
      <c r="S49" s="2"/>
      <c r="T49" s="2"/>
    </row>
    <row r="50" spans="1:20">
      <c r="A50" s="2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25"/>
      <c r="O50" s="25"/>
      <c r="P50" s="25"/>
      <c r="Q50" s="25"/>
      <c r="R50" s="25"/>
      <c r="S50" s="2"/>
      <c r="T50" s="2"/>
    </row>
    <row r="51" spans="1:20">
      <c r="A51" s="2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5"/>
      <c r="O51" s="25"/>
      <c r="P51" s="25"/>
      <c r="Q51" s="25"/>
      <c r="R51" s="25"/>
      <c r="S51" s="2"/>
      <c r="T51" s="2"/>
    </row>
    <row r="52" spans="1:20">
      <c r="A52" s="2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25"/>
      <c r="O52" s="25"/>
      <c r="P52" s="25"/>
      <c r="Q52" s="25"/>
      <c r="R52" s="25"/>
      <c r="S52" s="2"/>
      <c r="T52" s="2"/>
    </row>
    <row r="53" spans="1:20">
      <c r="A53" s="2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25"/>
      <c r="O53" s="25"/>
      <c r="P53" s="25"/>
      <c r="Q53" s="25"/>
      <c r="R53" s="25"/>
      <c r="S53" s="2"/>
      <c r="T53" s="2"/>
    </row>
    <row r="54" spans="1:20">
      <c r="A54" s="2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25"/>
      <c r="O54" s="25"/>
      <c r="P54" s="25"/>
      <c r="Q54" s="25"/>
      <c r="R54" s="25"/>
      <c r="S54" s="2"/>
      <c r="T54" s="2"/>
    </row>
    <row r="55" spans="1:20">
      <c r="A55" s="2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25"/>
      <c r="O55" s="25"/>
      <c r="P55" s="25"/>
      <c r="Q55" s="25"/>
      <c r="R55" s="25"/>
      <c r="S55" s="2"/>
      <c r="T55" s="2"/>
    </row>
    <row r="56" spans="1:20">
      <c r="A56" s="2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25"/>
      <c r="O56" s="25"/>
      <c r="P56" s="25"/>
      <c r="Q56" s="25"/>
      <c r="R56" s="25"/>
      <c r="S56" s="2"/>
      <c r="T56" s="2"/>
    </row>
    <row r="57" spans="1:20">
      <c r="A57" s="2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25"/>
      <c r="O57" s="25"/>
      <c r="P57" s="25"/>
      <c r="Q57" s="25"/>
      <c r="R57" s="25"/>
      <c r="S57" s="2"/>
      <c r="T57" s="2"/>
    </row>
    <row r="58" spans="1:20">
      <c r="A58" s="2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25"/>
      <c r="O58" s="25"/>
      <c r="P58" s="25"/>
      <c r="Q58" s="25"/>
      <c r="R58" s="25"/>
      <c r="S58" s="2"/>
      <c r="T58" s="2"/>
    </row>
    <row r="59" spans="1:20">
      <c r="A59" s="2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25"/>
      <c r="O59" s="25"/>
      <c r="P59" s="25"/>
      <c r="Q59" s="25"/>
      <c r="R59" s="25"/>
      <c r="S59" s="2"/>
      <c r="T59" s="2"/>
    </row>
    <row r="60" spans="1:20">
      <c r="A60" s="2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25"/>
      <c r="O60" s="25"/>
      <c r="P60" s="25"/>
      <c r="Q60" s="25"/>
      <c r="R60" s="25"/>
      <c r="S60" s="2"/>
      <c r="T60" s="2"/>
    </row>
    <row r="61" spans="1:20">
      <c r="A61" s="2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25"/>
      <c r="O61" s="25"/>
      <c r="P61" s="25"/>
      <c r="Q61" s="25"/>
      <c r="R61" s="25"/>
      <c r="S61" s="2"/>
      <c r="T61" s="2"/>
    </row>
    <row r="62" spans="1:20">
      <c r="A62" s="2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25"/>
      <c r="O62" s="25"/>
      <c r="P62" s="25"/>
      <c r="Q62" s="25"/>
      <c r="R62" s="25"/>
      <c r="S62" s="2"/>
      <c r="T62" s="2"/>
    </row>
    <row r="63" spans="1:20">
      <c r="A63" s="2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25"/>
      <c r="O63" s="25"/>
      <c r="P63" s="25"/>
      <c r="Q63" s="25"/>
      <c r="R63" s="25"/>
      <c r="S63" s="2"/>
      <c r="T63" s="2"/>
    </row>
    <row r="64" spans="1:20">
      <c r="A64" s="2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25"/>
      <c r="O64" s="25"/>
      <c r="P64" s="25"/>
      <c r="Q64" s="25"/>
      <c r="R64" s="25"/>
      <c r="S64" s="2"/>
      <c r="T64" s="2"/>
    </row>
    <row r="65" spans="1:20">
      <c r="A65" s="2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25"/>
      <c r="O65" s="25"/>
      <c r="P65" s="25"/>
      <c r="Q65" s="25"/>
      <c r="R65" s="25"/>
      <c r="S65" s="2"/>
      <c r="T65" s="2"/>
    </row>
    <row r="66" spans="1:20">
      <c r="A66" s="2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25"/>
      <c r="O66" s="25"/>
      <c r="P66" s="25"/>
      <c r="Q66" s="25"/>
      <c r="R66" s="25"/>
      <c r="S66" s="2"/>
      <c r="T66" s="2"/>
    </row>
    <row r="67" spans="1:20">
      <c r="A67" s="2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25"/>
      <c r="O67" s="25"/>
      <c r="P67" s="25"/>
      <c r="Q67" s="25"/>
      <c r="R67" s="25"/>
      <c r="S67" s="2"/>
      <c r="T67" s="2"/>
    </row>
    <row r="68" spans="1:20">
      <c r="A68" s="2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25"/>
      <c r="O68" s="25"/>
      <c r="P68" s="25"/>
      <c r="Q68" s="25"/>
      <c r="R68" s="25"/>
      <c r="S68" s="2"/>
      <c r="T68" s="2"/>
    </row>
    <row r="69" spans="1:20">
      <c r="A69" s="2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25"/>
      <c r="O69" s="25"/>
      <c r="P69" s="25"/>
      <c r="Q69" s="25"/>
      <c r="R69" s="25"/>
      <c r="S69" s="2"/>
      <c r="T69" s="2"/>
    </row>
    <row r="70" spans="1:20">
      <c r="A70" s="2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25"/>
      <c r="O70" s="25"/>
      <c r="P70" s="25"/>
      <c r="Q70" s="25"/>
      <c r="R70" s="25"/>
      <c r="S70" s="2"/>
      <c r="T70" s="2"/>
    </row>
    <row r="71" spans="1:20">
      <c r="A71" s="2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25"/>
      <c r="O71" s="25"/>
      <c r="P71" s="26"/>
      <c r="Q71" s="26"/>
      <c r="R71" s="26"/>
    </row>
    <row r="72" spans="1:20">
      <c r="A72" s="2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42"/>
      <c r="O72" s="42"/>
      <c r="P72" s="26"/>
      <c r="Q72" s="26"/>
      <c r="R72" s="26"/>
    </row>
    <row r="73" spans="1:20">
      <c r="A73" s="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26"/>
      <c r="Q73" s="26"/>
      <c r="R73" s="26"/>
    </row>
    <row r="74" spans="1:20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26"/>
      <c r="Q74" s="26"/>
      <c r="R74" s="26"/>
    </row>
    <row r="75" spans="1:20">
      <c r="A75" s="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26"/>
      <c r="Q75" s="26"/>
      <c r="R75" s="26"/>
    </row>
    <row r="76" spans="1:20">
      <c r="A76" s="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26"/>
      <c r="Q76" s="26"/>
      <c r="R76" s="26"/>
    </row>
    <row r="77" spans="1:20">
      <c r="A77" s="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26"/>
      <c r="Q77" s="26"/>
      <c r="R77" s="26"/>
    </row>
    <row r="78" spans="1:20">
      <c r="A78" s="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26"/>
      <c r="Q78" s="26"/>
      <c r="R78" s="26"/>
    </row>
    <row r="79" spans="1:20">
      <c r="A79" s="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26"/>
      <c r="Q79" s="26"/>
      <c r="R79" s="26"/>
    </row>
    <row r="80" spans="1:20">
      <c r="A80" s="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26"/>
      <c r="Q80" s="26"/>
      <c r="R80" s="26"/>
    </row>
    <row r="81" spans="1:18">
      <c r="A81" s="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26"/>
      <c r="Q81" s="26"/>
      <c r="R81" s="26"/>
    </row>
    <row r="82" spans="1:18">
      <c r="A82" s="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26"/>
      <c r="Q82" s="26"/>
      <c r="R82" s="26"/>
    </row>
    <row r="83" spans="1:18">
      <c r="A83" s="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26"/>
      <c r="Q83" s="26"/>
      <c r="R83" s="26"/>
    </row>
    <row r="84" spans="1:18">
      <c r="A84" s="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26"/>
      <c r="Q84" s="26"/>
      <c r="R84" s="26"/>
    </row>
    <row r="85" spans="1:18">
      <c r="A85" s="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26"/>
      <c r="Q85" s="26"/>
      <c r="R85" s="26"/>
    </row>
    <row r="86" spans="1:18">
      <c r="A86" s="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26"/>
      <c r="Q86" s="26"/>
      <c r="R86" s="26"/>
    </row>
    <row r="87" spans="1:18">
      <c r="A87" s="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6"/>
      <c r="Q87" s="26"/>
      <c r="R87" s="26"/>
    </row>
    <row r="88" spans="1:18">
      <c r="A88" s="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26"/>
      <c r="Q88" s="26"/>
      <c r="R88" s="26"/>
    </row>
    <row r="89" spans="1:18">
      <c r="A89" s="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26"/>
      <c r="Q89" s="26"/>
      <c r="R89" s="26"/>
    </row>
    <row r="90" spans="1:18">
      <c r="A90" s="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26"/>
      <c r="Q90" s="26"/>
      <c r="R90" s="26"/>
    </row>
    <row r="91" spans="1:18">
      <c r="A91" s="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26"/>
      <c r="Q91" s="26"/>
      <c r="R91" s="26"/>
    </row>
    <row r="92" spans="1:18">
      <c r="A92" s="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26"/>
      <c r="Q92" s="26"/>
      <c r="R92" s="26"/>
    </row>
    <row r="93" spans="1:18">
      <c r="A93" s="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26"/>
      <c r="Q93" s="26"/>
      <c r="R93" s="26"/>
    </row>
    <row r="94" spans="1:18">
      <c r="A94" s="2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6"/>
      <c r="Q94" s="26"/>
      <c r="R94" s="26"/>
    </row>
    <row r="95" spans="1: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</sheetData>
  <sheetProtection password="F251" sheet="1" objects="1" scenarios="1"/>
  <mergeCells count="28">
    <mergeCell ref="Q2:T2"/>
    <mergeCell ref="B39:C39"/>
    <mergeCell ref="E3:K3"/>
    <mergeCell ref="H29:M29"/>
    <mergeCell ref="B3:D3"/>
    <mergeCell ref="F10:L10"/>
    <mergeCell ref="F11:L11"/>
    <mergeCell ref="F14:L14"/>
    <mergeCell ref="F7:L7"/>
    <mergeCell ref="F8:L8"/>
    <mergeCell ref="F13:L13"/>
    <mergeCell ref="D2:L2"/>
    <mergeCell ref="F16:L16"/>
    <mergeCell ref="F17:L17"/>
    <mergeCell ref="I36:L36"/>
    <mergeCell ref="I37:L37"/>
    <mergeCell ref="F39:L39"/>
    <mergeCell ref="F21:L21"/>
    <mergeCell ref="F22:L22"/>
    <mergeCell ref="H26:L26"/>
    <mergeCell ref="H27:L27"/>
    <mergeCell ref="H28:L28"/>
    <mergeCell ref="I31:L31"/>
    <mergeCell ref="I32:L32"/>
    <mergeCell ref="I33:L33"/>
    <mergeCell ref="I34:L34"/>
    <mergeCell ref="I35:L35"/>
    <mergeCell ref="F23:L23"/>
  </mergeCells>
  <conditionalFormatting sqref="D27 D20:D24 D7:D17">
    <cfRule type="notContainsBlanks" dxfId="19" priority="57">
      <formula>LEN(TRIM(D7))&gt;0</formula>
    </cfRule>
  </conditionalFormatting>
  <conditionalFormatting sqref="D27">
    <cfRule type="cellIs" dxfId="18" priority="70" operator="lessThan">
      <formula>#REF!</formula>
    </cfRule>
  </conditionalFormatting>
  <conditionalFormatting sqref="F7:H7">
    <cfRule type="expression" dxfId="17" priority="43">
      <formula>$D$7&lt;&gt;0</formula>
    </cfRule>
  </conditionalFormatting>
  <conditionalFormatting sqref="F8:F12 M8:N12 G9:L12">
    <cfRule type="expression" dxfId="16" priority="42">
      <formula>$D$8&lt;&gt;0</formula>
    </cfRule>
  </conditionalFormatting>
  <conditionalFormatting sqref="F13 F15">
    <cfRule type="expression" dxfId="15" priority="41">
      <formula>$D$13&lt;&gt;0</formula>
    </cfRule>
  </conditionalFormatting>
  <conditionalFormatting sqref="F21 M21:O21">
    <cfRule type="expression" dxfId="14" priority="32">
      <formula>$D$21&lt;&gt;0</formula>
    </cfRule>
  </conditionalFormatting>
  <conditionalFormatting sqref="M22:O23">
    <cfRule type="expression" dxfId="13" priority="31">
      <formula>$D$22</formula>
    </cfRule>
  </conditionalFormatting>
  <conditionalFormatting sqref="N24">
    <cfRule type="cellIs" dxfId="12" priority="78" operator="equal">
      <formula>IF(#REF!="YES",$N$24)</formula>
    </cfRule>
  </conditionalFormatting>
  <conditionalFormatting sqref="B29">
    <cfRule type="cellIs" dxfId="11" priority="127" operator="equal">
      <formula>IF(#REF!="YES",#REF!)</formula>
    </cfRule>
  </conditionalFormatting>
  <conditionalFormatting sqref="B26">
    <cfRule type="expression" dxfId="10" priority="16">
      <formula>#REF!="yes"</formula>
    </cfRule>
    <cfRule type="cellIs" dxfId="9" priority="23" operator="equal">
      <formula>IF(#REF!="YES",#REF!)</formula>
    </cfRule>
  </conditionalFormatting>
  <conditionalFormatting sqref="B22:B23 B11:B12">
    <cfRule type="expression" dxfId="8" priority="18">
      <formula>#REF!="yes"</formula>
    </cfRule>
  </conditionalFormatting>
  <conditionalFormatting sqref="F10 M10:O10">
    <cfRule type="expression" dxfId="7" priority="135">
      <formula>#REF!&lt;&gt;0</formula>
    </cfRule>
  </conditionalFormatting>
  <conditionalFormatting sqref="F14">
    <cfRule type="expression" dxfId="6" priority="38">
      <formula>AND(D13&lt;&gt;0,D16&lt;&gt;0,D14&lt;=$D$13*$D$16)</formula>
    </cfRule>
    <cfRule type="expression" dxfId="5" priority="137">
      <formula>$D$14&lt;&gt;0</formula>
    </cfRule>
    <cfRule type="expression" dxfId="4" priority="153">
      <formula>D17&lt;&gt;0</formula>
    </cfRule>
    <cfRule type="expression" dxfId="3" priority="166" stopIfTrue="1">
      <formula>ISBLANK(D14)</formula>
    </cfRule>
  </conditionalFormatting>
  <conditionalFormatting sqref="D14">
    <cfRule type="expression" dxfId="2" priority="154" stopIfTrue="1">
      <formula>ISBLANK(#REF!)</formula>
    </cfRule>
  </conditionalFormatting>
  <conditionalFormatting sqref="F16:L16">
    <cfRule type="expression" dxfId="1" priority="3">
      <formula>$D$16&lt;&gt;0</formula>
    </cfRule>
  </conditionalFormatting>
  <conditionalFormatting sqref="F23">
    <cfRule type="expression" priority="2">
      <formula>"if($d$23&lt;&gt;0,,)"</formula>
    </cfRule>
  </conditionalFormatting>
  <conditionalFormatting sqref="F23:L23">
    <cfRule type="expression" dxfId="0" priority="1">
      <formula>$D$23&lt;&gt;0</formula>
    </cfRule>
  </conditionalFormatting>
  <dataValidations count="10">
    <dataValidation type="decimal" showErrorMessage="1" error="Cycle Time must be greater than Total Chip to Chip Time:_x000a_(# of Tools X Chip to Chip Time)" sqref="D14">
      <formula1>(D13*D16)+1</formula1>
      <formula2>7200</formula2>
    </dataValidation>
    <dataValidation type="whole" allowBlank="1" showErrorMessage="1" error="Value must be between 2 and 96" sqref="D21">
      <formula1>2</formula1>
      <formula2>96</formula2>
    </dataValidation>
    <dataValidation type="decimal" allowBlank="1" showErrorMessage="1" error="Value must be between 1 and 24" sqref="D16:D17">
      <formula1>1</formula1>
      <formula2>24</formula2>
    </dataValidation>
    <dataValidation type="whole" allowBlank="1" showErrorMessage="1" error="Value must be between 1 and 8" sqref="D10">
      <formula1>1</formula1>
      <formula2>8</formula2>
    </dataValidation>
    <dataValidation type="whole" allowBlank="1" showErrorMessage="1" error="Value must be between 1 and 40" sqref="D15">
      <formula1>1</formula1>
      <formula2>40</formula2>
    </dataValidation>
    <dataValidation type="whole" allowBlank="1" showErrorMessage="1" error="Value must be between 2 and 240" sqref="D12">
      <formula1>2</formula1>
      <formula2>240</formula2>
    </dataValidation>
    <dataValidation type="whole" allowBlank="1" showErrorMessage="1" error="Value must be between 1,000 and 2,000,000" sqref="D8:D9">
      <formula1>1000</formula1>
      <formula2>2000000</formula2>
    </dataValidation>
    <dataValidation type="whole" allowBlank="1" showInputMessage="1" showErrorMessage="1" error="Value must be between 1 and 1000" sqref="D23">
      <formula1>1</formula1>
      <formula2>1000</formula2>
    </dataValidation>
    <dataValidation type="whole" allowBlank="1" showErrorMessage="1" error="Value must be between 2 and 1000" sqref="D11">
      <formula1>2</formula1>
      <formula2>1000</formula2>
    </dataValidation>
    <dataValidation type="whole" allowBlank="1" showErrorMessage="1" error="Value must be between 1 and 60" sqref="D13">
      <formula1>1</formula1>
      <formula2>60</formula2>
    </dataValidation>
  </dataValidations>
  <printOptions horizontalCentered="1" verticalCentered="1"/>
  <pageMargins left="0.3" right="0.3" top="0.3" bottom="0.3" header="0" footer="0"/>
  <pageSetup scale="64" orientation="portrait" horizontalDpi="4294967293" r:id="rId1"/>
  <headerFooter alignWithMargins="0"/>
  <ignoredErrors>
    <ignoredError sqref="E31 E32:E33 E7:E8 E21 G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MPW ROI CALCULATOR</vt:lpstr>
      <vt:lpstr>'MPW ROI CALCULATOR'!Print_Area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scottl</dc:creator>
  <cp:lastModifiedBy>scottl</cp:lastModifiedBy>
  <cp:lastPrinted>2013-02-25T22:13:22Z</cp:lastPrinted>
  <dcterms:created xsi:type="dcterms:W3CDTF">2012-09-08T15:53:20Z</dcterms:created>
  <dcterms:modified xsi:type="dcterms:W3CDTF">2013-11-07T19:47:42Z</dcterms:modified>
</cp:coreProperties>
</file>